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F78CF035-165F-43C3-9EBA-081AAC3C0783}"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30" i="25" l="1"/>
  <c r="P29" i="25"/>
  <c r="P28" i="25"/>
  <c r="P27" i="25"/>
  <c r="P26" i="25"/>
  <c r="P25" i="25"/>
  <c r="P24" i="25"/>
  <c r="P23" i="25"/>
  <c r="P22" i="25"/>
  <c r="P21" i="25"/>
  <c r="P20" i="25"/>
  <c r="P19" i="25"/>
  <c r="P18" i="25"/>
  <c r="P17" i="25"/>
  <c r="P16" i="25"/>
  <c r="P15" i="25"/>
  <c r="P14" i="25"/>
  <c r="P13" i="25"/>
  <c r="P12" i="25"/>
  <c r="P11" i="25"/>
  <c r="P10" i="25"/>
  <c r="P9" i="25"/>
  <c r="P8" i="25"/>
  <c r="P7" i="25"/>
  <c r="P6" i="25"/>
  <c r="P5" i="25"/>
  <c r="P4" i="25"/>
  <c r="P3" i="25"/>
  <c r="A17" i="29"/>
  <c r="M6" i="29"/>
  <c r="F5" i="25"/>
  <c r="E5" i="25"/>
  <c r="F25" i="25"/>
  <c r="E25" i="25"/>
  <c r="F11" i="25"/>
  <c r="G30" i="25"/>
  <c r="F28" i="25"/>
  <c r="F30" i="25"/>
  <c r="E30" i="25"/>
  <c r="E28" i="25"/>
  <c r="P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O31" i="25"/>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O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<sst xmlns="http://schemas.openxmlformats.org/spreadsheetml/2006/main" count="3209" uniqueCount="811">
  <si>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</si>
  <si>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</si>
  <si>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</si>
  <si>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</si>
  <si>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</si>
  <si>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</si>
  <si>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</si>
  <si>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</si>
  <si>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</si>
  <si>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</si>
  <si>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</si>
  <si>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</si>
  <si>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</si>
  <si>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</si>
  <si>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</si>
  <si>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</si>
  <si>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</si>
  <si>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</si>
  <si>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</si>
  <si>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</si>
  <si>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</si>
  <si>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</si>
  <si>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</si>
  <si>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</si>
  <si>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</si>
  <si>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</si>
  <si>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</si>
  <si>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</si>
  <si>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</si>
  <si>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</si>
  <si>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</si>
  <si>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</si>
  <si>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</si>
  <si>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</si>
  <si>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</si>
  <si>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</si>
  <si>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</si>
  <si>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</si>
  <si>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</si>
  <si>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</si>
  <si>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</si>
  <si>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</si>
  <si>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</si>
  <si>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</si>
  <si>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</si>
  <si>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</si>
  <si>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</si>
  <si>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</si>
  <si>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</si>
  <si>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</si>
  <si>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</si>
  <si>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</si>
  <si>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</si>
  <si>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</si>
  <si>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</si>
  <si>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</si>
  <si>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</si>
  <si>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</si>
  <si>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</si>
  <si>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</si>
  <si>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</si>
  <si>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</si>
  <si>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</si>
  <si>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</si>
  <si>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</si>
  <si>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</si>
  <si>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</si>
  <si>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</si>
  <si>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</si>
  <si>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</si>
  <si>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</si>
  <si>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</si>
  <si>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</si>
  <si>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</si>
  <si>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</si>
  <si>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</si>
  <si>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</si>
  <si>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</si>
  <si>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</si>
  <si>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</si>
  <si>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</si>
  <si>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</si>
  <si>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</si>
  <si>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</si>
  <si>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</si>
  <si>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</si>
  <si>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</si>
  <si>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</si>
  <si>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</si>
  <si>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</si>
  <si>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</si>
  <si>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</si>
  <si>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</si>
  <si>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</si>
  <si>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</si>
  <si>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</si>
  <si>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</si>
  <si>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</si>
  <si>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</si>
  <si>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</si>
  <si>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</si>
  <si>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</si>
  <si>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</si>
  <si>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</si>
  <si>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</si>
  <si>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</si>
  <si>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</si>
  <si>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</si>
  <si>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</si>
  <si>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</si>
  <si>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</si>
  <si>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</si>
  <si>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</si>
  <si>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</si>
  <si>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</si>
  <si>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</si>
  <si>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</si>
  <si>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</si>
  <si>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</si>
  <si>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</si>
  <si>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</si>
  <si>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</si>
  <si>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</si>
  <si>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</si>
  <si>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</si>
  <si>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</si>
  <si>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</si>
  <si>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</si>
  <si>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</si>
  <si>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</si>
  <si>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</si>
  <si>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</si>
  <si>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</si>
  <si>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</si>
  <si>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</si>
  <si>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</si>
  <si>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</si>
  <si>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</si>
  <si>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</si>
  <si>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</si>
  <si>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</si>
  <si>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</si>
  <si>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</si>
  <si>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</si>
  <si>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</si>
  <si>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</si>
  <si>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</si>
  <si>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</si>
  <si>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</si>
  <si>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</si>
  <si>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</si>
  <si>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</si>
  <si>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</si>
  <si>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</si>
  <si>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</si>
  <si>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</si>
  <si>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</si>
  <si>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</si>
  <si>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</si>
  <si>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</si>
  <si>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</si>
  <si>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</si>
  <si>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</si>
  <si>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</si>
  <si>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</si>
  <si>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</si>
  <si>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</si>
  <si>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</si>
  <si>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</si>
  <si>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</si>
  <si>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</si>
  <si>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</si>
  <si>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</si>
  <si>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</si>
  <si>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</si>
  <si>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</si>
  <si>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</si>
  <si>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</si>
  <si>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</si>
  <si>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</si>
  <si>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</si>
  <si>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</si>
  <si>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</si>
  <si>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</si>
  <si>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</si>
  <si>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</si>
  <si>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</si>
  <si>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</si>
  <si>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</si>
  <si>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</si>
  <si>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</si>
  <si>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</si>
  <si>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</si>
  <si>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</si>
  <si>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</si>
  <si>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</si>
  <si>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</si>
  <si>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</si>
  <si>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</si>
  <si>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</si>
  <si>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</si>
  <si>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</si>
  <si>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</si>
  <si>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</si>
  <si>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</si>
  <si>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</si>
  <si>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</si>
  <si>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</si>
  <si>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</si>
  <si>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</si>
  <si>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</si>
  <si>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</si>
  <si>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</si>
  <si>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</si>
  <si>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</si>
  <si>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</si>
  <si>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</si>
  <si>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</si>
  <si>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</si>
  <si>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</si>
  <si>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</si>
  <si>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</si>
  <si>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</si>
  <si>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</si>
  <si>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</si>
  <si>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</si>
  <si>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</si>
  <si>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</si>
  <si>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</si>
  <si>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</si>
  <si>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</si>
  <si>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</si>
  <si>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</si>
  <si>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</si>
  <si>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</si>
  <si>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</si>
  <si>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</si>
  <si>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</si>
  <si>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</si>
  <si>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</si>
  <si>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</si>
  <si>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</si>
  <si>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</si>
  <si>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</si>
  <si>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</si>
  <si>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</si>
  <si>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</si>
  <si>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</si>
  <si>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</si>
  <si>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</si>
  <si>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</si>
  <si>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</si>
  <si>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</si>
  <si>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</si>
  <si>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</si>
  <si>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</si>
  <si>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</si>
  <si>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</si>
  <si>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</si>
  <si>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</si>
  <si>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</si>
  <si>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</si>
  <si>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</si>
  <si>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</si>
  <si>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</si>
  <si>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</si>
  <si>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</si>
  <si>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</si>
  <si>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</si>
  <si>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</si>
  <si>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</si>
  <si>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</si>
  <si>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</si>
  <si>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</si>
  <si>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</si>
  <si>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</si>
  <si>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</si>
  <si>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</si>
  <si>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</si>
  <si>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</si>
  <si>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</si>
  <si>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</si>
  <si>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</si>
  <si>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</si>
  <si>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</si>
  <si>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</si>
  <si>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</si>
  <si>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</si>
  <si>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</si>
  <si>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</si>
  <si>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</si>
  <si>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</si>
  <si>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</si>
  <si>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</si>
  <si>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</si>
  <si>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</si>
  <si>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</si>
  <si>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</si>
  <si>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</si>
  <si>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</si>
  <si>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</si>
  <si>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</si>
  <si>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</si>
  <si>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</si>
  <si>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</si>
  <si>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</si>
  <si>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</si>
  <si>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</si>
  <si>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</si>
  <si>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</si>
  <si>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</si>
  <si>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</si>
  <si>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</si>
  <si>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</si>
  <si>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</si>
  <si>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</si>
  <si>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</si>
  <si>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</si>
  <si>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</si>
  <si>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</si>
  <si>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</si>
  <si>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</si>
  <si>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</si>
  <si>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</si>
  <si>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</si>
  <si>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</si>
  <si>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</si>
  <si>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</si>
  <si>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</si>
  <si>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</si>
  <si>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</si>
  <si>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</si>
  <si>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</si>
  <si>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</si>
  <si>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</si>
  <si>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</si>
  <si>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</si>
  <si>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</si>
  <si>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</si>
  <si>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</si>
  <si>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</si>
  <si>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</si>
  <si>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</si>
  <si>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</si>
  <si>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</si>
  <si>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</si>
  <si>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</si>
  <si>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</si>
  <si>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</si>
  <si>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</si>
  <si>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</si>
  <si>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</si>
  <si>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</si>
  <si>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</si>
  <si>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</si>
  <si>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</si>
  <si>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</si>
  <si>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</si>
  <si>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</si>
  <si>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</si>
  <si>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</si>
  <si>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</si>
  <si>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</si>
  <si>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</si>
  <si>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</si>
  <si>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</si>
  <si>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</si>
  <si>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</si>
  <si>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</si>
  <si>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</si>
  <si>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</si>
  <si>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</si>
  <si>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</si>
  <si>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</si>
  <si>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</si>
  <si>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</si>
  <si>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</si>
  <si>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</si>
  <si>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</si>
  <si>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</si>
  <si>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</si>
  <si>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</si>
  <si>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</si>
  <si>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</si>
  <si>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</si>
  <si>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</si>
  <si>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</si>
  <si>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</si>
  <si>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</si>
  <si>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</si>
  <si>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</si>
  <si>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</si>
  <si>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</si>
  <si>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</si>
  <si>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</si>
  <si>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</si>
  <si>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</si>
  <si>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</si>
  <si>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</si>
  <si>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</si>
  <si>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</si>
  <si>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</si>
  <si>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</si>
  <si>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</si>
  <si>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</si>
  <si>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</si>
  <si>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</si>
  <si>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</si>
  <si>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</si>
  <si>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</si>
  <si>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</si>
  <si>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</si>
  <si>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</si>
  <si>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</si>
  <si>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</si>
  <si>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</si>
  <si>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</si>
  <si>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</si>
  <si>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</si>
  <si>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</si>
  <si>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</si>
  <si>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</si>
  <si>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</si>
  <si>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</si>
  <si>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</si>
  <si>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</si>
  <si>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</si>
  <si>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</si>
  <si>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</si>
  <si>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</si>
  <si>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</si>
  <si>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</si>
  <si>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</si>
  <si>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</si>
  <si>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</si>
  <si>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</si>
  <si>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</si>
  <si>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</si>
  <si>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</si>
  <si>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</si>
  <si>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</si>
  <si>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</si>
  <si>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</si>
  <si>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</si>
  <si>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</si>
  <si>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</si>
  <si>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</si>
  <si>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</si>
  <si>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</si>
  <si>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</si>
  <si>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</si>
  <si>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</si>
  <si>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</si>
  <si>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</si>
  <si>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</si>
  <si>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</si>
  <si>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</si>
  <si>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</si>
  <si>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</si>
  <si>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</si>
  <si>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</si>
  <si>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</si>
  <si>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</si>
  <si>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</si>
  <si>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</si>
  <si>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</si>
  <si>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</si>
  <si>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</si>
  <si>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</si>
  <si>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</si>
  <si>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</si>
  <si>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</si>
  <si>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</si>
  <si>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</si>
  <si>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</si>
  <si>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</si>
  <si>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</si>
  <si>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</si>
  <si>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</si>
  <si>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</si>
  <si>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</si>
  <si>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</si>
  <si>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</si>
  <si>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</si>
  <si>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</si>
  <si>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</si>
  <si>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</si>
  <si>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</si>
  <si>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</si>
  <si>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</si>
  <si>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</si>
  <si>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</si>
  <si>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</si>
  <si>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</si>
  <si>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</si>
  <si>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</si>
  <si>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</si>
  <si>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</si>
  <si>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</si>
  <si>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</si>
  <si>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</si>
  <si>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</si>
  <si>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</si>
  <si>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</si>
  <si>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</si>
  <si>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</si>
  <si>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</si>
  <si>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</si>
  <si>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</si>
  <si>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</si>
  <si>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</si>
  <si>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</si>
  <si>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</si>
  <si>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</si>
  <si>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</si>
  <si>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</si>
  <si>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</si>
  <si>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</si>
  <si>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</si>
  <si>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</si>
  <si>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</si>
  <si>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</si>
  <si>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</si>
  <si>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</si>
  <si>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</si>
  <si>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</si>
  <si>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</si>
  <si>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</si>
  <si>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</si>
  <si>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</si>
  <si>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</si>
  <si>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</si>
  <si>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</si>
  <si>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</si>
  <si>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</si>
  <si>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</si>
  <si>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</si>
  <si>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</si>
  <si>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</si>
  <si>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</si>
  <si>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</si>
  <si>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</si>
  <si>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</si>
  <si>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</si>
  <si>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</si>
  <si>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</si>
  <si>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</si>
  <si>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</si>
  <si>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</si>
  <si>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</si>
  <si>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</si>
  <si>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</si>
  <si>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</si>
  <si>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</si>
  <si>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</si>
  <si>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</si>
  <si>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</si>
  <si>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</si>
  <si>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</si>
  <si>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</si>
  <si>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</si>
  <si>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</si>
  <si>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</si>
  <si>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</si>
  <si>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</si>
  <si>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</si>
  <si>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</si>
  <si>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</si>
  <si>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</si>
  <si>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</si>
  <si>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</si>
  <si>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</si>
  <si>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</si>
  <si>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</si>
  <si>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</si>
  <si>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</si>
  <si>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</si>
  <si>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</si>
  <si>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</si>
  <si>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</si>
  <si>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</si>
  <si>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</si>
  <si>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</si>
  <si>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</si>
  <si>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</si>
  <si>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</si>
  <si>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</si>
  <si>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</si>
  <si>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</si>
  <si>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</si>
  <si>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</si>
  <si>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</si>
  <si>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</si>
  <si>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</si>
  <si>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</si>
  <si>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</si>
  <si>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</si>
  <si>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</si>
  <si>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</si>
  <si>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</si>
  <si>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</si>
  <si>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</si>
  <si>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</si>
  <si>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</si>
  <si>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</si>
  <si>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</si>
  <si>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</si>
  <si>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</si>
  <si>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</si>
  <si>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</si>
  <si>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</si>
  <si>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</si>
  <si>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</si>
  <si>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</si>
  <si>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</si>
  <si>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</si>
  <si>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</si>
  <si>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</si>
  <si>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</si>
  <si>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</si>
  <si>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</si>
  <si>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</si>
  <si>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</si>
  <si>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</si>
  <si>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</si>
  <si>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</si>
  <si>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</si>
  <si>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</si>
  <si>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</si>
  <si>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</si>
  <si>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</si>
  <si>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</si>
  <si>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</si>
  <si>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</si>
  <si>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</si>
  <si>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</si>
  <si>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</si>
  <si>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</si>
  <si>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</si>
  <si>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</si>
  <si>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</si>
  <si>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</si>
  <si>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</si>
  <si>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</si>
  <si>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</si>
  <si>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</si>
  <si>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</si>
  <si>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</si>
  <si>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</si>
  <si>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</si>
  <si>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</si>
  <si>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</si>
  <si>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</si>
  <si>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</si>
  <si>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</si>
  <si>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</si>
  <si>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</si>
  <si>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</si>
  <si>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</si>
  <si>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</si>
  <si>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</si>
  <si>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</si>
  <si>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</si>
  <si>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</si>
  <si>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</si>
  <si>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</si>
  <si>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</si>
  <si>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</si>
  <si>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</si>
  <si>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</si>
  <si>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</si>
  <si>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</si>
  <si>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</si>
  <si>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</si>
  <si>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</si>
  <si>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</si>
  <si>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</si>
  <si>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</si>
  <si>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</si>
  <si>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</si>
  <si>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</si>
  <si>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</si>
  <si>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</si>
  <si>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</si>
  <si>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</si>
  <si>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</si>
  <si>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</si>
  <si>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</si>
  <si>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</si>
  <si>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</si>
  <si>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</si>
  <si>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</si>
  <si>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</si>
  <si>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</si>
  <si>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</si>
  <si>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</si>
  <si>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</si>
  <si>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</si>
  <si>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</si>
  <si>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</si>
  <si>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</si>
  <si>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</si>
  <si>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</si>
  <si>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</si>
  <si>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</si>
  <si>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</si>
  <si>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</si>
  <si>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</si>
  <si>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</si>
  <si>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</si>
  <si>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</si>
  <si>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</si>
  <si>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</si>
  <si>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</si>
  <si>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</si>
  <si>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</si>
  <si>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</si>
  <si>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</si>
  <si>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</si>
  <si>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</si>
  <si>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</si>
  <si>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</si>
  <si>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</si>
  <si>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</si>
  <si>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</si>
  <si>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</si>
  <si>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</si>
  <si>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</si>
  <si>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</si>
  <si>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</si>
  <si>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</si>
  <si>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</si>
  <si>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</si>
  <si>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</si>
  <si>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</si>
  <si>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</si>
  <si>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</si>
  <si>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</si>
  <si>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</si>
  <si>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</si>
  <si>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</si>
  <si>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</si>
  <si>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</si>
  <si>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</si>
  <si>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</si>
  <si>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</si>
  <si>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</si>
  <si>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</si>
  <si>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</si>
  <si>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</si>
  <si>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</si>
  <si>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</si>
  <si>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</si>
  <si>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</si>
  <si>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</si>
  <si>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</si>
  <si>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</si>
  <si>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</si>
  <si>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</si>
  <si>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</si>
  <si>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</si>
  <si>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</si>
  <si>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</si>
  <si>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</si>
  <si>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</si>
  <si>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</si>
  <si>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</si>
  <si>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</si>
  <si>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</si>
  <si>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</si>
  <si>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</si>
  <si>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</si>
  <si>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</si>
  <si>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</si>
  <si>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</si>
  <si>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</si>
  <si>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</si>
  <si>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</si>
  <si>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</si>
  <si>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</si>
  <si>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</si>
  <si>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</si>
  <si>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</si>
  <si>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</si>
  <si>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</si>
  <si>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</si>
  <si>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</si>
  <si>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</si>
  <si>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</si>
  <si>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</si>
  <si>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</si>
  <si>
    <t>DS 1 : SEIS et Stabilisateur d'appareil photo</t>
  </si>
  <si>
    <t>Liaisons équivalentes, Hyperstatime
Mat réacteur, Ascenseur terreur</t>
  </si>
  <si>
    <t>TP : Commande d'une MCC
Mesure de position
Révision d'analyse système.</t>
  </si>
  <si>
    <t>TP : Modéliser une MCC en schéma-blocs en en multiphysique</t>
  </si>
  <si>
    <t>Révisions cinématique
Caractéristiques inertielles.</t>
  </si>
  <si>
    <t>QCM Précision</t>
  </si>
  <si>
    <t>DM 1 SEIS (Suite)
QCM Mobilité</t>
  </si>
  <si>
    <t>Exercice théorie des mécansismes, Analytique
Révisions de Statique</t>
  </si>
  <si>
    <t>Exercice Hyperstatisme : Nacelle XENS, Compresseur XENS</t>
  </si>
  <si>
    <t>TP : analyse des non linéarités
Bouclage du système</t>
  </si>
  <si>
    <t>TP Chaines de solides</t>
  </si>
  <si>
    <t>Révisions de géométrie et de cinématique.</t>
  </si>
  <si>
    <t>DS 2 - HS, Statique, SLCI. 
XENS ROBOVOLC</t>
  </si>
  <si>
    <t>DM 2. Cinématique ROBOVOLC</t>
  </si>
  <si>
    <t>Révisions de statique. Cours et applications.</t>
  </si>
  <si>
    <t xml:space="preserve">Révision de statique. Travaux dirigés. </t>
  </si>
  <si>
    <t>Cours : Perfomances des systèmes asservis</t>
  </si>
  <si>
    <t xml:space="preserve">TD : Performances des systèmes asservis. </t>
  </si>
  <si>
    <t xml:space="preserve">TP : Synthèse sur la modélisation et la commande des MCC. </t>
  </si>
  <si>
    <t xml:space="preserve">TP : Mobilités et hyperstatisme.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</si>
</sst>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V94"/>
  <sheetViews>
    <sheetView tabSelected="1" zoomScale="66" zoomScaleNormal="100" workbookViewId="0">
      <pane xSplit="4" ySplit="1" topLeftCell="H4" activePane="bottomRight" state="frozenSplit"/>
      <selection pane="topRight" activeCell="J1" sqref="J1"/>
      <selection pane="bottomLeft" activeCell="A6" sqref="A6"/>
      <selection pane="bottomRight" activeCell="N13" sqref="N13"/>
    </sheetView>
  </sheetViews>
  <sheetFormatPr baseColWidth="10" defaultColWidth="11.453125" defaultRowHeight="13" x14ac:dyDescent="0.35"/>
  <cols>
    <col min="1" max="1" width="4.81640625" style="271" customWidth="1"/>
    <col min="2" max="4" width="10" style="271" customWidth="1"/>
    <col min="5" max="5" width="20.54296875" style="192" customWidth="1"/>
    <col min="6" max="6" width="28.81640625" style="192" customWidth="1"/>
    <col min="7" max="8" width="49.453125" style="192" customWidth="1"/>
    <col min="9" max="9" width="20.632812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13.5" thickBot="1" x14ac:dyDescent="0.4">
      <c r="A1" s="272" t="s">
        <v>74</v>
      </c>
      <c r="B1" s="202"/>
      <c r="C1" s="202"/>
      <c r="D1" s="190" t="s">
        <v>71</v>
      </c>
      <c r="E1" s="274" t="s">
        <v>68</v>
      </c>
      <c r="F1" s="229" t="s">
        <v>101</v>
      </c>
      <c r="G1" s="189" t="s">
        <v>77</v>
      </c>
      <c r="H1" s="189" t="s">
        <v>786</v>
      </c>
      <c r="I1" s="189"/>
      <c r="J1" s="189" t="s">
        <v>785</v>
      </c>
      <c r="K1" s="229" t="s">
        <v>569</v>
      </c>
      <c r="L1" s="275" t="s">
        <v>76</v>
      </c>
      <c r="M1" s="200" t="s">
        <v>214</v>
      </c>
      <c r="N1" s="230" t="s">
        <v>73</v>
      </c>
      <c r="Q1" s="273"/>
    </row>
    <row r="2" spans="1:17" ht="39" x14ac:dyDescent="0.35">
      <c r="A2" s="193">
        <v>1</v>
      </c>
      <c r="B2" s="194">
        <v>45537</v>
      </c>
      <c r="C2" s="231">
        <f>B2+6</f>
        <v>45543</v>
      </c>
      <c r="D2" s="372" t="str">
        <f t="shared" ref="D2:D44" si="0">CONCATENATE(TEXT(B2,"JJ/MM/AA"),CHAR(10),"au",CHAR(10),TEXT(C2,"JJ/MM/AA"))</f>
        <v>02/09/24
au
08/09/24</v>
      </c>
      <c r="E2" s="697" t="str">
        <f>TRI_Semestre!A1</f>
        <v>Cycle 1 - Modélisation multiphysique des systèmes</v>
      </c>
      <c r="F2" s="700" t="str">
        <f>Cycle_01!F2</f>
        <v>Comment proposer des modèles de comportement ou de connaissances puis les valider ?</v>
      </c>
      <c r="G2" s="70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783</v>
      </c>
      <c r="I2" s="682"/>
      <c r="J2" s="682" t="s">
        <v>787</v>
      </c>
      <c r="K2" s="373"/>
      <c r="L2" s="373" t="s">
        <v>784</v>
      </c>
      <c r="M2" s="598"/>
      <c r="N2" s="587" t="s">
        <v>788</v>
      </c>
      <c r="O2" s="192">
        <f t="shared" ref="O2:O29" si="1">O3+7</f>
        <v>210</v>
      </c>
      <c r="P2" s="192" t="e">
        <f>#REF!-7</f>
        <v>#REF!</v>
      </c>
    </row>
    <row r="3" spans="1:17" ht="65" x14ac:dyDescent="0.35">
      <c r="A3" s="193">
        <f t="shared" ref="A3:A7" si="2">A2+1</f>
        <v>2</v>
      </c>
      <c r="B3" s="194">
        <f t="shared" ref="B3:B44" si="3">B2+7</f>
        <v>45544</v>
      </c>
      <c r="C3" s="231">
        <f t="shared" ref="C3:C44" si="4">B3+6</f>
        <v>45550</v>
      </c>
      <c r="D3" s="374" t="str">
        <f t="shared" si="0"/>
        <v>09/09/24
au
15/09/24</v>
      </c>
      <c r="E3" s="698"/>
      <c r="F3" s="701"/>
      <c r="G3" s="704"/>
      <c r="H3" s="683" t="s">
        <v>789</v>
      </c>
      <c r="I3" s="683" t="s">
        <v>793</v>
      </c>
      <c r="J3" s="683" t="s">
        <v>790</v>
      </c>
      <c r="K3" s="375"/>
      <c r="L3" s="375"/>
      <c r="M3" s="599"/>
      <c r="N3" s="376"/>
      <c r="O3" s="192">
        <f t="shared" si="1"/>
        <v>203</v>
      </c>
      <c r="P3" s="192">
        <f t="shared" ref="P3:P29" si="5">P4+7</f>
        <v>197</v>
      </c>
    </row>
    <row r="4" spans="1:17" ht="39.5" thickBot="1" x14ac:dyDescent="0.4">
      <c r="A4" s="193">
        <f t="shared" si="2"/>
        <v>3</v>
      </c>
      <c r="B4" s="194">
        <f t="shared" si="3"/>
        <v>45551</v>
      </c>
      <c r="C4" s="231">
        <f t="shared" si="4"/>
        <v>45557</v>
      </c>
      <c r="D4" s="377" t="str">
        <f t="shared" si="0"/>
        <v>16/09/24
au
22/09/24</v>
      </c>
      <c r="E4" s="699"/>
      <c r="F4" s="702"/>
      <c r="G4" s="705"/>
      <c r="H4" s="684" t="s">
        <v>792</v>
      </c>
      <c r="I4" s="684" t="s">
        <v>794</v>
      </c>
      <c r="J4" s="684" t="s">
        <v>807</v>
      </c>
      <c r="K4" s="378" t="s">
        <v>796</v>
      </c>
      <c r="L4" s="378"/>
      <c r="M4" s="378"/>
      <c r="N4" s="379" t="s">
        <v>666</v>
      </c>
      <c r="O4" s="192">
        <f t="shared" si="1"/>
        <v>196</v>
      </c>
      <c r="P4" s="192">
        <f t="shared" si="5"/>
        <v>190</v>
      </c>
    </row>
    <row r="5" spans="1:17" ht="31.5" customHeight="1" x14ac:dyDescent="0.35">
      <c r="A5" s="193">
        <f t="shared" si="2"/>
        <v>4</v>
      </c>
      <c r="B5" s="194">
        <f t="shared" si="3"/>
        <v>45558</v>
      </c>
      <c r="C5" s="231">
        <f t="shared" si="4"/>
        <v>45564</v>
      </c>
      <c r="D5" s="380" t="str">
        <f t="shared" si="0"/>
        <v>23/09/24
au
29/09/24</v>
      </c>
      <c r="E5" s="712" t="str">
        <f>TRI_Semestre!A9</f>
        <v>Cycle 2 - Modélisation des systèmes mécaniques dans le but de choisir les actionneurs</v>
      </c>
      <c r="F5" s="714" t="str">
        <f>Cycle_02!F2</f>
        <v>Comment dimensionner (c'est-à-dire choisir le couple/vitesse de rotation ou effort/vitesse de translation) des actionneurs ?</v>
      </c>
      <c r="G5" s="716"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799</v>
      </c>
      <c r="I5" s="688" t="s">
        <v>800</v>
      </c>
      <c r="J5" s="685" t="s">
        <v>808</v>
      </c>
      <c r="K5" s="381" t="s">
        <v>791</v>
      </c>
      <c r="L5" s="381"/>
      <c r="M5" s="381"/>
      <c r="N5" s="382"/>
      <c r="O5" s="192">
        <f t="shared" si="1"/>
        <v>189</v>
      </c>
      <c r="P5" s="192">
        <f t="shared" si="5"/>
        <v>183</v>
      </c>
    </row>
    <row r="6" spans="1:17" ht="32" thickBot="1" x14ac:dyDescent="0.4">
      <c r="A6" s="193">
        <f t="shared" si="2"/>
        <v>5</v>
      </c>
      <c r="B6" s="194">
        <f t="shared" si="3"/>
        <v>45565</v>
      </c>
      <c r="C6" s="231">
        <f t="shared" si="4"/>
        <v>45571</v>
      </c>
      <c r="D6" s="383" t="str">
        <f t="shared" si="0"/>
        <v>30/09/24
au
06/10/24</v>
      </c>
      <c r="E6" s="713"/>
      <c r="F6" s="715"/>
      <c r="G6" s="717"/>
      <c r="H6" s="686" t="s">
        <v>798</v>
      </c>
      <c r="I6" s="686" t="s">
        <v>801</v>
      </c>
      <c r="J6" s="686" t="s">
        <v>805</v>
      </c>
      <c r="K6" s="384" t="s">
        <v>797</v>
      </c>
      <c r="L6" s="384"/>
      <c r="M6" s="384"/>
      <c r="N6" s="385" t="s">
        <v>666</v>
      </c>
      <c r="O6" s="192">
        <f t="shared" si="1"/>
        <v>182</v>
      </c>
      <c r="P6" s="192">
        <f t="shared" si="5"/>
        <v>176</v>
      </c>
    </row>
    <row r="7" spans="1:17" ht="39" x14ac:dyDescent="0.35">
      <c r="A7" s="193">
        <f t="shared" si="2"/>
        <v>6</v>
      </c>
      <c r="B7" s="194">
        <f t="shared" si="3"/>
        <v>45572</v>
      </c>
      <c r="C7" s="231">
        <f t="shared" si="4"/>
        <v>45578</v>
      </c>
      <c r="D7" s="383" t="str">
        <f t="shared" si="0"/>
        <v>07/10/24
au
13/10/24</v>
      </c>
      <c r="E7" s="712"/>
      <c r="F7" s="714"/>
      <c r="G7" s="716"/>
      <c r="H7" s="686"/>
      <c r="I7" s="686" t="s">
        <v>809</v>
      </c>
      <c r="J7" s="686" t="s">
        <v>806</v>
      </c>
      <c r="K7" s="595"/>
      <c r="L7" s="384"/>
      <c r="M7" s="384"/>
      <c r="N7" s="385"/>
      <c r="O7" s="192">
        <f t="shared" si="1"/>
        <v>175</v>
      </c>
      <c r="P7" s="192">
        <f t="shared" si="5"/>
        <v>169</v>
      </c>
    </row>
    <row r="8" spans="1:17" ht="39.5" thickBot="1" x14ac:dyDescent="0.4">
      <c r="A8" s="193">
        <v>7</v>
      </c>
      <c r="B8" s="194">
        <f t="shared" si="3"/>
        <v>45579</v>
      </c>
      <c r="C8" s="194">
        <f t="shared" si="4"/>
        <v>45585</v>
      </c>
      <c r="D8" s="386" t="str">
        <f t="shared" si="0"/>
        <v>14/10/24
au
20/10/24</v>
      </c>
      <c r="E8" s="713"/>
      <c r="F8" s="715"/>
      <c r="G8" s="717"/>
      <c r="H8" s="686" t="s">
        <v>795</v>
      </c>
      <c r="I8" s="686" t="s">
        <v>810</v>
      </c>
      <c r="J8" s="686" t="s">
        <v>802</v>
      </c>
      <c r="K8" s="387" t="s">
        <v>803</v>
      </c>
      <c r="L8" s="387"/>
      <c r="M8" s="387"/>
      <c r="N8" s="232" t="s">
        <v>666</v>
      </c>
      <c r="O8" s="192">
        <f t="shared" si="1"/>
        <v>168</v>
      </c>
      <c r="P8" s="192">
        <f t="shared" si="5"/>
        <v>162</v>
      </c>
      <c r="Q8" s="271" t="s">
        <v>656</v>
      </c>
    </row>
    <row r="9" spans="1:17" ht="31.5" x14ac:dyDescent="0.35">
      <c r="A9" s="193"/>
      <c r="B9" s="194">
        <f t="shared" si="3"/>
        <v>45586</v>
      </c>
      <c r="C9" s="231">
        <f t="shared" si="4"/>
        <v>45592</v>
      </c>
      <c r="D9" s="353" t="str">
        <f t="shared" si="0"/>
        <v>21/10/24
au
27/10/24</v>
      </c>
      <c r="E9" s="706" t="s">
        <v>557</v>
      </c>
      <c r="F9" s="707"/>
      <c r="G9" s="707"/>
      <c r="H9" s="707"/>
      <c r="I9" s="707"/>
      <c r="J9" s="707"/>
      <c r="K9" s="707"/>
      <c r="L9" s="707"/>
      <c r="M9" s="707"/>
      <c r="N9" s="708"/>
      <c r="O9" s="192">
        <f t="shared" si="1"/>
        <v>161</v>
      </c>
      <c r="P9" s="192">
        <f t="shared" si="5"/>
        <v>155</v>
      </c>
    </row>
    <row r="10" spans="1:17" ht="32" thickBot="1" x14ac:dyDescent="0.4">
      <c r="A10" s="193"/>
      <c r="B10" s="194">
        <f t="shared" si="3"/>
        <v>45593</v>
      </c>
      <c r="C10" s="231">
        <f t="shared" si="4"/>
        <v>45599</v>
      </c>
      <c r="D10" s="388" t="str">
        <f t="shared" si="0"/>
        <v>28/10/24
au
03/11/24</v>
      </c>
      <c r="E10" s="709"/>
      <c r="F10" s="710"/>
      <c r="G10" s="710"/>
      <c r="H10" s="710"/>
      <c r="I10" s="710"/>
      <c r="J10" s="710"/>
      <c r="K10" s="710"/>
      <c r="L10" s="710"/>
      <c r="M10" s="710"/>
      <c r="N10" s="711"/>
      <c r="O10" s="192">
        <f t="shared" si="1"/>
        <v>154</v>
      </c>
      <c r="P10" s="192">
        <f t="shared" si="5"/>
        <v>148</v>
      </c>
    </row>
    <row r="11" spans="1:17" ht="31.5" customHeight="1" x14ac:dyDescent="0.35">
      <c r="A11" s="193">
        <f>A8+1</f>
        <v>8</v>
      </c>
      <c r="B11" s="194">
        <f t="shared" si="3"/>
        <v>45600</v>
      </c>
      <c r="C11" s="231">
        <f t="shared" si="4"/>
        <v>45606</v>
      </c>
      <c r="D11" s="397" t="str">
        <f t="shared" si="0"/>
        <v>04/11/24
au
10/11/24</v>
      </c>
      <c r="E11" s="731" t="str">
        <f>TRI_Semestre!A25</f>
        <v>Cycle 3 - Résolution des actions mécaniques en utilisant les théorèmes généraux de la dynamique</v>
      </c>
      <c r="F11" s="743" t="str">
        <f>Cycle_03!F2</f>
        <v>Comment choisir ou justifier le choix de l'actionneur d'un système complexe, en utilisant les théorèmes généraux ?</v>
      </c>
      <c r="G11" s="737"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c r="J11" s="677"/>
      <c r="K11" s="398" t="s">
        <v>804</v>
      </c>
      <c r="L11" s="398"/>
      <c r="M11" s="398"/>
      <c r="N11" s="399"/>
      <c r="O11" s="192">
        <f t="shared" si="1"/>
        <v>147</v>
      </c>
      <c r="P11" s="192">
        <f t="shared" si="5"/>
        <v>141</v>
      </c>
    </row>
    <row r="12" spans="1:17" ht="65" x14ac:dyDescent="0.35">
      <c r="A12" s="193">
        <f t="shared" ref="A12:A16" si="6">A11+1</f>
        <v>9</v>
      </c>
      <c r="B12" s="194">
        <f t="shared" si="3"/>
        <v>45607</v>
      </c>
      <c r="C12" s="231">
        <f t="shared" si="4"/>
        <v>45613</v>
      </c>
      <c r="D12" s="400" t="str">
        <f t="shared" si="0"/>
        <v>11/11/24
au
17/11/24</v>
      </c>
      <c r="E12" s="732"/>
      <c r="F12" s="744"/>
      <c r="G12" s="738"/>
      <c r="H12" s="678"/>
      <c r="I12" s="678"/>
      <c r="J12" s="678"/>
      <c r="K12" s="607" t="s">
        <v>691</v>
      </c>
      <c r="L12" s="392"/>
      <c r="M12" s="597" t="s">
        <v>667</v>
      </c>
      <c r="N12" s="401" t="s">
        <v>666</v>
      </c>
      <c r="O12" s="192">
        <f t="shared" si="1"/>
        <v>140</v>
      </c>
      <c r="P12" s="192">
        <f t="shared" si="5"/>
        <v>134</v>
      </c>
    </row>
    <row r="13" spans="1:17" ht="32" thickBot="1" x14ac:dyDescent="0.4">
      <c r="A13" s="193">
        <f t="shared" si="6"/>
        <v>10</v>
      </c>
      <c r="B13" s="194">
        <f t="shared" si="3"/>
        <v>45614</v>
      </c>
      <c r="C13" s="231">
        <f t="shared" si="4"/>
        <v>45620</v>
      </c>
      <c r="D13" s="402" t="str">
        <f t="shared" si="0"/>
        <v>18/11/24
au
24/11/24</v>
      </c>
      <c r="E13" s="733"/>
      <c r="F13" s="745"/>
      <c r="G13" s="739"/>
      <c r="H13" s="678"/>
      <c r="I13" s="678"/>
      <c r="J13" s="678"/>
      <c r="K13" s="579"/>
      <c r="L13" s="403"/>
      <c r="M13" s="403"/>
      <c r="N13" s="404"/>
      <c r="O13" s="192">
        <f t="shared" si="1"/>
        <v>133</v>
      </c>
      <c r="P13" s="192">
        <f t="shared" si="5"/>
        <v>127</v>
      </c>
    </row>
    <row r="14" spans="1:17" ht="31.5" customHeight="1" x14ac:dyDescent="0.35">
      <c r="A14" s="193">
        <f t="shared" si="6"/>
        <v>11</v>
      </c>
      <c r="B14" s="194">
        <f t="shared" si="3"/>
        <v>45621</v>
      </c>
      <c r="C14" s="231">
        <f t="shared" si="4"/>
        <v>45627</v>
      </c>
      <c r="D14" s="393" t="str">
        <f t="shared" si="0"/>
        <v>25/11/24
au
01/12/24</v>
      </c>
      <c r="E14" s="734" t="str">
        <f>TRI_Semestre!A31</f>
        <v>Cycle 4 - Résolution des lois de mouvement en utilisant les méthodes énergétiques</v>
      </c>
      <c r="F14" s="746" t="str">
        <f>Cycle_04!F2</f>
        <v>Comment choisir ou justifier le choix de l'actionneur d'un système complexe, en utilisant les méthodes énergétiques ?</v>
      </c>
      <c r="G14" s="740"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c r="I14" s="679"/>
      <c r="J14" s="679"/>
      <c r="K14" s="394"/>
      <c r="L14" s="394"/>
      <c r="M14" s="394"/>
      <c r="N14" s="395"/>
      <c r="O14" s="192">
        <f t="shared" si="1"/>
        <v>126</v>
      </c>
      <c r="P14" s="192">
        <f t="shared" si="5"/>
        <v>120</v>
      </c>
    </row>
    <row r="15" spans="1:17" ht="39" x14ac:dyDescent="0.35">
      <c r="A15" s="193">
        <f t="shared" si="6"/>
        <v>12</v>
      </c>
      <c r="B15" s="194">
        <f t="shared" si="3"/>
        <v>45628</v>
      </c>
      <c r="C15" s="231">
        <f t="shared" si="4"/>
        <v>45634</v>
      </c>
      <c r="D15" s="259" t="str">
        <f t="shared" si="0"/>
        <v>02/12/24
au
08/12/24</v>
      </c>
      <c r="E15" s="735"/>
      <c r="F15" s="747"/>
      <c r="G15" s="741"/>
      <c r="H15" s="680"/>
      <c r="I15" s="680"/>
      <c r="J15" s="680"/>
      <c r="K15" s="596" t="s">
        <v>694</v>
      </c>
      <c r="L15" s="351"/>
      <c r="M15" s="351"/>
      <c r="N15" s="396"/>
      <c r="O15" s="192">
        <f t="shared" si="1"/>
        <v>119</v>
      </c>
      <c r="P15" s="192">
        <f t="shared" si="5"/>
        <v>113</v>
      </c>
    </row>
    <row r="16" spans="1:17" ht="32" thickBot="1" x14ac:dyDescent="0.4">
      <c r="A16" s="193">
        <f t="shared" si="6"/>
        <v>13</v>
      </c>
      <c r="B16" s="194">
        <f t="shared" si="3"/>
        <v>45635</v>
      </c>
      <c r="C16" s="231">
        <f t="shared" si="4"/>
        <v>45641</v>
      </c>
      <c r="D16" s="260" t="str">
        <f t="shared" si="0"/>
        <v>09/12/24
au
15/12/24</v>
      </c>
      <c r="E16" s="736"/>
      <c r="F16" s="748"/>
      <c r="G16" s="742"/>
      <c r="H16" s="681"/>
      <c r="I16" s="681"/>
      <c r="J16" s="681"/>
      <c r="K16" s="608" t="s">
        <v>692</v>
      </c>
      <c r="L16" s="352"/>
      <c r="M16" s="352"/>
      <c r="N16" s="203"/>
      <c r="O16" s="192">
        <f t="shared" si="1"/>
        <v>112</v>
      </c>
      <c r="P16" s="192">
        <f t="shared" si="5"/>
        <v>106</v>
      </c>
    </row>
    <row r="17" spans="1:22" ht="31.5" x14ac:dyDescent="0.35">
      <c r="A17" s="193">
        <f>A16+1</f>
        <v>14</v>
      </c>
      <c r="B17" s="194">
        <f t="shared" si="3"/>
        <v>45642</v>
      </c>
      <c r="C17" s="231">
        <f>C16+1</f>
        <v>45642</v>
      </c>
      <c r="D17" s="391" t="str">
        <f t="shared" si="0"/>
        <v>16/12/24
au
16/12/24</v>
      </c>
      <c r="F17" s="581"/>
      <c r="G17" s="581"/>
      <c r="H17" s="581"/>
      <c r="I17" s="581"/>
      <c r="J17" s="581"/>
      <c r="K17" s="581"/>
      <c r="L17" s="581"/>
      <c r="M17" s="600"/>
      <c r="N17" s="582"/>
      <c r="O17" s="192">
        <f t="shared" si="1"/>
        <v>105</v>
      </c>
      <c r="P17" s="192">
        <f t="shared" si="5"/>
        <v>99</v>
      </c>
    </row>
    <row r="18" spans="1:22" ht="32" thickBot="1" x14ac:dyDescent="0.4">
      <c r="A18" s="268"/>
      <c r="B18" s="261">
        <f t="shared" si="3"/>
        <v>45649</v>
      </c>
      <c r="C18" s="262">
        <f t="shared" si="4"/>
        <v>45655</v>
      </c>
      <c r="D18" s="406" t="str">
        <f t="shared" si="0"/>
        <v>23/12/24
au
29/12/24</v>
      </c>
      <c r="E18" s="718" t="s">
        <v>75</v>
      </c>
      <c r="F18" s="718"/>
      <c r="G18" s="718"/>
      <c r="H18" s="718"/>
      <c r="I18" s="718"/>
      <c r="J18" s="718"/>
      <c r="K18" s="718"/>
      <c r="L18" s="718"/>
      <c r="M18" s="718"/>
      <c r="N18" s="718"/>
      <c r="O18" s="192">
        <f t="shared" si="1"/>
        <v>98</v>
      </c>
      <c r="P18" s="192">
        <f t="shared" si="5"/>
        <v>92</v>
      </c>
    </row>
    <row r="19" spans="1:22" ht="31.5" customHeight="1" thickBot="1" x14ac:dyDescent="0.4">
      <c r="A19" s="233"/>
      <c r="B19" s="263">
        <f t="shared" si="3"/>
        <v>45656</v>
      </c>
      <c r="C19" s="264"/>
      <c r="D19" s="406" t="str">
        <f t="shared" si="0"/>
        <v>30/12/24
au
00/01/00</v>
      </c>
      <c r="E19" s="719"/>
      <c r="F19" s="719"/>
      <c r="G19" s="719"/>
      <c r="H19" s="719"/>
      <c r="I19" s="719"/>
      <c r="J19" s="719"/>
      <c r="K19" s="719"/>
      <c r="L19" s="719"/>
      <c r="M19" s="719"/>
      <c r="N19" s="719"/>
      <c r="O19" s="192">
        <f t="shared" si="1"/>
        <v>91</v>
      </c>
      <c r="P19" s="192">
        <f t="shared" si="5"/>
        <v>85</v>
      </c>
    </row>
    <row r="20" spans="1:22" ht="78.5" thickBot="1" x14ac:dyDescent="0.4">
      <c r="A20" s="234">
        <f>A17+1</f>
        <v>15</v>
      </c>
      <c r="B20" s="265">
        <f>B19+7</f>
        <v>45663</v>
      </c>
      <c r="C20" s="266">
        <f t="shared" si="4"/>
        <v>45669</v>
      </c>
      <c r="D20" s="390" t="str">
        <f t="shared" si="0"/>
        <v>06/01/25
au
12/01/25</v>
      </c>
      <c r="E20" s="583" t="s">
        <v>561</v>
      </c>
      <c r="F20" s="585" t="s">
        <v>621</v>
      </c>
      <c r="G20" s="585" t="s">
        <v>657</v>
      </c>
      <c r="H20" s="585"/>
      <c r="I20" s="585"/>
      <c r="J20" s="585"/>
      <c r="K20" s="576" t="s">
        <v>693</v>
      </c>
      <c r="L20" s="407"/>
      <c r="M20" s="389" t="s">
        <v>667</v>
      </c>
      <c r="N20" s="408"/>
      <c r="O20" s="192">
        <f t="shared" si="1"/>
        <v>84</v>
      </c>
      <c r="P20" s="192">
        <f t="shared" si="5"/>
        <v>78</v>
      </c>
    </row>
    <row r="21" spans="1:22" ht="78.5" thickBot="1" x14ac:dyDescent="0.4">
      <c r="A21" s="233">
        <f>A20+1</f>
        <v>16</v>
      </c>
      <c r="B21" s="263">
        <f t="shared" si="3"/>
        <v>45670</v>
      </c>
      <c r="C21" s="264">
        <f t="shared" si="4"/>
        <v>45676</v>
      </c>
      <c r="D21" s="258" t="str">
        <f t="shared" si="0"/>
        <v>13/01/25
au
19/01/25</v>
      </c>
      <c r="E21" s="584"/>
      <c r="F21" s="586"/>
      <c r="G21" s="586"/>
      <c r="H21" s="586"/>
      <c r="I21" s="586"/>
      <c r="J21" s="586"/>
      <c r="K21" s="605" t="s">
        <v>695</v>
      </c>
      <c r="L21" s="235"/>
      <c r="M21" s="235"/>
      <c r="N21" s="405"/>
      <c r="O21" s="192">
        <f t="shared" si="1"/>
        <v>77</v>
      </c>
      <c r="P21" s="192">
        <f t="shared" si="5"/>
        <v>71</v>
      </c>
    </row>
    <row r="22" spans="1:22" ht="32.15" customHeight="1" thickBot="1" x14ac:dyDescent="0.4">
      <c r="A22" s="234">
        <f>A21+1</f>
        <v>17</v>
      </c>
      <c r="B22" s="265">
        <f t="shared" si="3"/>
        <v>45677</v>
      </c>
      <c r="C22" s="266">
        <f t="shared" si="4"/>
        <v>45683</v>
      </c>
      <c r="D22" s="409" t="str">
        <f t="shared" si="0"/>
        <v>20/01/25
au
26/01/25</v>
      </c>
      <c r="E22" s="720" t="str">
        <f>TRI_Semestre!A44</f>
        <v>Cycle 6 - Conception de la commande des systèmes asservis</v>
      </c>
      <c r="F22" s="723" t="str">
        <f>Cycle_06!F2</f>
        <v>Comment corriger le comportement d'un système asservi pour qu'il répondre au cahier des charges ?</v>
      </c>
      <c r="G22" s="726"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c r="J22" s="676"/>
      <c r="K22" s="277"/>
      <c r="L22" s="277"/>
      <c r="M22" s="277"/>
      <c r="N22" s="226"/>
      <c r="O22" s="192">
        <f t="shared" si="1"/>
        <v>70</v>
      </c>
      <c r="P22" s="192">
        <f t="shared" si="5"/>
        <v>64</v>
      </c>
    </row>
    <row r="23" spans="1:22" ht="32" thickBot="1" x14ac:dyDescent="0.4">
      <c r="A23" s="193">
        <f>A22+1</f>
        <v>18</v>
      </c>
      <c r="B23" s="194">
        <f t="shared" si="3"/>
        <v>45684</v>
      </c>
      <c r="C23" s="231">
        <f t="shared" si="4"/>
        <v>45690</v>
      </c>
      <c r="D23" s="257" t="str">
        <f t="shared" si="0"/>
        <v>27/01/25
au
02/02/25</v>
      </c>
      <c r="E23" s="721"/>
      <c r="F23" s="724"/>
      <c r="G23" s="727"/>
      <c r="H23" s="676"/>
      <c r="I23" s="676"/>
      <c r="J23" s="676"/>
      <c r="K23" s="578" t="s">
        <v>670</v>
      </c>
      <c r="L23" s="278"/>
      <c r="M23" s="278"/>
      <c r="N23" s="236"/>
      <c r="O23" s="192">
        <f t="shared" si="1"/>
        <v>63</v>
      </c>
      <c r="P23" s="192">
        <f t="shared" si="5"/>
        <v>57</v>
      </c>
    </row>
    <row r="24" spans="1:22" ht="52.5" thickBot="1" x14ac:dyDescent="0.4">
      <c r="A24" s="193">
        <f>A23+1</f>
        <v>19</v>
      </c>
      <c r="B24" s="194">
        <f t="shared" si="3"/>
        <v>45691</v>
      </c>
      <c r="C24" s="231">
        <f t="shared" si="4"/>
        <v>45697</v>
      </c>
      <c r="D24" s="267" t="str">
        <f t="shared" si="0"/>
        <v>03/02/25
au
09/02/25</v>
      </c>
      <c r="E24" s="722"/>
      <c r="F24" s="725"/>
      <c r="G24" s="728"/>
      <c r="H24" s="676"/>
      <c r="I24" s="676"/>
      <c r="J24" s="676"/>
      <c r="K24" s="606" t="s">
        <v>696</v>
      </c>
      <c r="O24" s="192">
        <f t="shared" si="1"/>
        <v>56</v>
      </c>
      <c r="P24" s="192">
        <f t="shared" si="5"/>
        <v>50</v>
      </c>
    </row>
    <row r="25" spans="1:22" ht="91" x14ac:dyDescent="0.35">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588"/>
      <c r="M25" s="601" t="s">
        <v>697</v>
      </c>
      <c r="N25" s="589"/>
      <c r="O25" s="192">
        <f t="shared" si="1"/>
        <v>49</v>
      </c>
      <c r="P25" s="192">
        <f t="shared" si="5"/>
        <v>43</v>
      </c>
      <c r="Q25" s="192"/>
    </row>
    <row r="26" spans="1:22" ht="39" customHeight="1" x14ac:dyDescent="0.35">
      <c r="A26" s="193"/>
      <c r="B26" s="194">
        <f t="shared" si="3"/>
        <v>45705</v>
      </c>
      <c r="C26" s="231">
        <f t="shared" si="4"/>
        <v>45711</v>
      </c>
      <c r="D26" s="268" t="str">
        <f t="shared" si="0"/>
        <v>17/02/25
au
23/02/25</v>
      </c>
      <c r="E26" s="729" t="s">
        <v>234</v>
      </c>
      <c r="F26" s="730"/>
      <c r="G26" s="730"/>
      <c r="H26" s="730"/>
      <c r="I26" s="730"/>
      <c r="J26" s="730"/>
      <c r="K26" s="730"/>
      <c r="L26" s="730"/>
      <c r="M26" s="730"/>
      <c r="N26" s="730"/>
      <c r="O26" s="192">
        <f t="shared" si="1"/>
        <v>42</v>
      </c>
      <c r="P26" s="192">
        <f t="shared" si="5"/>
        <v>36</v>
      </c>
    </row>
    <row r="27" spans="1:22" ht="31.5" customHeight="1" thickBot="1" x14ac:dyDescent="0.4">
      <c r="A27" s="193"/>
      <c r="B27" s="194">
        <f t="shared" si="3"/>
        <v>45712</v>
      </c>
      <c r="C27" s="231">
        <f t="shared" si="4"/>
        <v>45718</v>
      </c>
      <c r="D27" s="412" t="str">
        <f t="shared" si="0"/>
        <v>24/02/25
au
02/03/25</v>
      </c>
      <c r="E27" s="729"/>
      <c r="F27" s="730"/>
      <c r="G27" s="730"/>
      <c r="H27" s="730"/>
      <c r="I27" s="730"/>
      <c r="J27" s="730"/>
      <c r="K27" s="730"/>
      <c r="L27" s="730"/>
      <c r="M27" s="730"/>
      <c r="N27" s="730"/>
      <c r="O27" s="192">
        <f t="shared" si="1"/>
        <v>35</v>
      </c>
      <c r="P27" s="192">
        <f t="shared" si="5"/>
        <v>29</v>
      </c>
    </row>
    <row r="28" spans="1:22" ht="65.150000000000006" customHeight="1" x14ac:dyDescent="0.35">
      <c r="A28" s="193">
        <v>21</v>
      </c>
      <c r="B28" s="194">
        <f t="shared" si="3"/>
        <v>45719</v>
      </c>
      <c r="C28" s="231">
        <f t="shared" si="4"/>
        <v>45725</v>
      </c>
      <c r="D28" s="412" t="str">
        <f t="shared" si="0"/>
        <v>03/03/25
au
09/03/25</v>
      </c>
      <c r="E28" s="691" t="str">
        <f>TRI_Semestre!A37</f>
        <v>Cycle 5 - Résolution de problèmes par utilisation de l'ingéniérie numérique ou l'apprentissage automatisé</v>
      </c>
      <c r="F28" s="689" t="str">
        <f>Cycle_05!F2</f>
        <v>Comment réaliser un modèle complexe à partir de données ?</v>
      </c>
      <c r="G28" s="689"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687"/>
      <c r="K28" s="410"/>
      <c r="L28" s="410"/>
      <c r="M28" s="410"/>
      <c r="N28" s="411"/>
      <c r="O28" s="192">
        <f t="shared" si="1"/>
        <v>28</v>
      </c>
      <c r="P28" s="192">
        <f t="shared" si="5"/>
        <v>22</v>
      </c>
    </row>
    <row r="29" spans="1:22" ht="31.5" customHeight="1" thickBot="1" x14ac:dyDescent="0.4">
      <c r="A29" s="193">
        <f>A28+1</f>
        <v>22</v>
      </c>
      <c r="B29" s="194">
        <f t="shared" si="3"/>
        <v>45726</v>
      </c>
      <c r="C29" s="231">
        <f t="shared" si="4"/>
        <v>45732</v>
      </c>
      <c r="D29" s="412" t="str">
        <f t="shared" si="0"/>
        <v>10/03/25
au
16/03/25</v>
      </c>
      <c r="E29" s="692"/>
      <c r="F29" s="690"/>
      <c r="G29" s="690"/>
      <c r="H29" s="687"/>
      <c r="I29" s="687"/>
      <c r="J29" s="687"/>
      <c r="K29" s="609" t="s">
        <v>671</v>
      </c>
      <c r="L29" s="410"/>
      <c r="M29" s="410"/>
      <c r="N29" s="411"/>
      <c r="O29" s="192">
        <f t="shared" si="1"/>
        <v>21</v>
      </c>
      <c r="P29" s="192">
        <f t="shared" si="5"/>
        <v>15</v>
      </c>
    </row>
    <row r="30" spans="1:22" ht="39" x14ac:dyDescent="0.35">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x14ac:dyDescent="0.35">
      <c r="A31" s="193">
        <f>A30+1</f>
        <v>24</v>
      </c>
      <c r="B31" s="194">
        <f t="shared" si="3"/>
        <v>45740</v>
      </c>
      <c r="C31" s="231">
        <f t="shared" si="4"/>
        <v>45746</v>
      </c>
      <c r="D31" s="414" t="str">
        <f t="shared" si="0"/>
        <v>24/03/25
au
30/03/25</v>
      </c>
      <c r="E31" s="610" t="s">
        <v>698</v>
      </c>
      <c r="F31" s="415"/>
      <c r="G31" s="415"/>
      <c r="H31" s="415"/>
      <c r="I31" s="415"/>
      <c r="J31" s="415"/>
      <c r="K31" s="415"/>
      <c r="L31" s="415"/>
      <c r="M31" s="604" t="s">
        <v>668</v>
      </c>
      <c r="N31" s="416"/>
      <c r="O31" s="192">
        <f t="shared" ref="O31" si="7">P31+6</f>
        <v>7</v>
      </c>
      <c r="P31" s="192">
        <v>1</v>
      </c>
    </row>
    <row r="32" spans="1:22" ht="32" thickBot="1" x14ac:dyDescent="0.4">
      <c r="A32" s="193">
        <v>25</v>
      </c>
      <c r="B32" s="194">
        <f t="shared" si="3"/>
        <v>45747</v>
      </c>
      <c r="C32" s="231">
        <f t="shared" si="4"/>
        <v>45753</v>
      </c>
      <c r="D32" s="417" t="str">
        <f t="shared" si="0"/>
        <v>31/03/25
au
06/04/25</v>
      </c>
      <c r="E32" s="418"/>
      <c r="F32" s="419"/>
      <c r="G32" s="419"/>
      <c r="H32" s="419"/>
      <c r="I32" s="419"/>
      <c r="J32" s="419"/>
      <c r="K32" s="419"/>
      <c r="L32" s="419"/>
      <c r="M32" s="603"/>
      <c r="N32" s="420"/>
    </row>
    <row r="33" spans="1:15" ht="31.5" x14ac:dyDescent="0.35">
      <c r="A33" s="193"/>
      <c r="B33" s="194">
        <f t="shared" si="3"/>
        <v>45754</v>
      </c>
      <c r="C33" s="194">
        <f t="shared" si="4"/>
        <v>45760</v>
      </c>
      <c r="D33" s="413" t="str">
        <f t="shared" si="0"/>
        <v>07/04/25
au
13/04/25</v>
      </c>
      <c r="O33" s="205"/>
    </row>
    <row r="34" spans="1:15" ht="31.5" x14ac:dyDescent="0.35">
      <c r="A34" s="193"/>
      <c r="B34" s="194">
        <f t="shared" si="3"/>
        <v>45761</v>
      </c>
      <c r="C34" s="194">
        <f t="shared" si="4"/>
        <v>45767</v>
      </c>
      <c r="D34" s="195" t="str">
        <f t="shared" si="0"/>
        <v>14/04/25
au
20/04/25</v>
      </c>
      <c r="E34" s="693" t="s">
        <v>216</v>
      </c>
      <c r="F34" s="694"/>
      <c r="G34" s="694"/>
      <c r="H34" s="694"/>
      <c r="I34" s="694"/>
      <c r="J34" s="694"/>
      <c r="K34" s="694"/>
      <c r="L34" s="694"/>
      <c r="M34" s="694"/>
      <c r="N34" s="694"/>
    </row>
    <row r="35" spans="1:15" ht="31.5" x14ac:dyDescent="0.35">
      <c r="A35" s="193"/>
      <c r="B35" s="194">
        <f t="shared" si="3"/>
        <v>45768</v>
      </c>
      <c r="C35" s="194">
        <f t="shared" si="4"/>
        <v>45774</v>
      </c>
      <c r="D35" s="195" t="str">
        <f t="shared" si="0"/>
        <v>21/04/25
au
27/04/25</v>
      </c>
      <c r="E35" s="695"/>
      <c r="F35" s="696"/>
      <c r="G35" s="696"/>
      <c r="H35" s="696"/>
      <c r="I35" s="696"/>
      <c r="J35" s="696"/>
      <c r="K35" s="696"/>
      <c r="L35" s="696"/>
      <c r="M35" s="696"/>
      <c r="N35" s="696"/>
    </row>
    <row r="36" spans="1:15" ht="31.5" x14ac:dyDescent="0.35">
      <c r="A36" s="193"/>
      <c r="B36" s="194">
        <f t="shared" si="3"/>
        <v>45775</v>
      </c>
      <c r="C36" s="194">
        <f t="shared" si="4"/>
        <v>45781</v>
      </c>
      <c r="D36" s="195" t="str">
        <f t="shared" si="0"/>
        <v>28/04/25
au
04/05/25</v>
      </c>
      <c r="E36" s="196"/>
      <c r="F36" s="196"/>
      <c r="G36" s="196"/>
      <c r="H36" s="196"/>
      <c r="I36" s="196"/>
      <c r="J36" s="196"/>
      <c r="K36" s="196"/>
      <c r="L36" s="197"/>
      <c r="M36" s="197"/>
      <c r="N36" s="201"/>
    </row>
    <row r="37" spans="1:15" ht="31.5" x14ac:dyDescent="0.35">
      <c r="A37" s="193"/>
      <c r="B37" s="194">
        <f t="shared" si="3"/>
        <v>45782</v>
      </c>
      <c r="C37" s="194">
        <f t="shared" si="4"/>
        <v>45788</v>
      </c>
      <c r="D37" s="195" t="str">
        <f t="shared" si="0"/>
        <v>05/05/25
au
11/05/25</v>
      </c>
      <c r="E37" s="196"/>
      <c r="F37" s="196"/>
      <c r="G37" s="196"/>
      <c r="H37" s="196"/>
      <c r="I37" s="196"/>
      <c r="J37" s="196"/>
      <c r="K37" s="196"/>
      <c r="L37" s="197"/>
      <c r="M37" s="197"/>
      <c r="N37" s="201"/>
    </row>
    <row r="38" spans="1:15" ht="31.5" x14ac:dyDescent="0.35">
      <c r="A38" s="193"/>
      <c r="B38" s="194">
        <f t="shared" si="3"/>
        <v>45789</v>
      </c>
      <c r="C38" s="194">
        <f t="shared" si="4"/>
        <v>45795</v>
      </c>
      <c r="D38" s="195" t="str">
        <f t="shared" si="0"/>
        <v>12/05/25
au
18/05/25</v>
      </c>
      <c r="E38" s="196"/>
      <c r="F38" s="196"/>
      <c r="G38" s="196"/>
      <c r="H38" s="196"/>
      <c r="I38" s="196"/>
      <c r="J38" s="196"/>
      <c r="K38" s="196"/>
      <c r="L38" s="197"/>
      <c r="M38" s="197"/>
      <c r="N38" s="201"/>
    </row>
    <row r="39" spans="1:15" ht="31.5" x14ac:dyDescent="0.35">
      <c r="A39" s="193"/>
      <c r="B39" s="194">
        <f t="shared" si="3"/>
        <v>45796</v>
      </c>
      <c r="C39" s="194">
        <f t="shared" si="4"/>
        <v>45802</v>
      </c>
      <c r="D39" s="195" t="str">
        <f t="shared" si="0"/>
        <v>19/05/25
au
25/05/25</v>
      </c>
      <c r="E39" s="196"/>
      <c r="F39" s="196"/>
      <c r="G39" s="196"/>
      <c r="H39" s="196"/>
      <c r="I39" s="196"/>
      <c r="J39" s="196"/>
      <c r="K39" s="196"/>
      <c r="L39" s="197"/>
      <c r="M39" s="197"/>
      <c r="N39" s="201"/>
    </row>
    <row r="40" spans="1:15" ht="31.5" x14ac:dyDescent="0.35">
      <c r="A40" s="193"/>
      <c r="B40" s="194">
        <f t="shared" si="3"/>
        <v>45803</v>
      </c>
      <c r="C40" s="194">
        <f t="shared" si="4"/>
        <v>45809</v>
      </c>
      <c r="D40" s="195" t="str">
        <f t="shared" si="0"/>
        <v>26/05/25
au
01/06/25</v>
      </c>
      <c r="E40" s="196"/>
      <c r="F40" s="196"/>
      <c r="G40" s="196"/>
      <c r="H40" s="196"/>
      <c r="I40" s="196"/>
      <c r="J40" s="196"/>
      <c r="K40" s="196"/>
      <c r="L40" s="197"/>
      <c r="M40" s="197"/>
      <c r="N40" s="201"/>
    </row>
    <row r="41" spans="1:15" ht="31.5" x14ac:dyDescent="0.35">
      <c r="A41" s="193"/>
      <c r="B41" s="194">
        <f t="shared" si="3"/>
        <v>45810</v>
      </c>
      <c r="C41" s="194">
        <f t="shared" si="4"/>
        <v>45816</v>
      </c>
      <c r="D41" s="195" t="str">
        <f t="shared" si="0"/>
        <v>02/06/25
au
08/06/25</v>
      </c>
      <c r="E41" s="196"/>
      <c r="F41" s="196"/>
      <c r="G41" s="196"/>
      <c r="H41" s="196"/>
      <c r="I41" s="196"/>
      <c r="J41" s="196"/>
      <c r="K41" s="196"/>
      <c r="L41" s="197"/>
      <c r="M41" s="197"/>
      <c r="N41" s="201"/>
    </row>
    <row r="42" spans="1:15" ht="31.5" x14ac:dyDescent="0.35">
      <c r="A42" s="193"/>
      <c r="B42" s="194">
        <f t="shared" si="3"/>
        <v>45817</v>
      </c>
      <c r="C42" s="194">
        <f t="shared" si="4"/>
        <v>45823</v>
      </c>
      <c r="D42" s="195" t="str">
        <f t="shared" si="0"/>
        <v>09/06/25
au
15/06/25</v>
      </c>
      <c r="E42" s="196"/>
      <c r="F42" s="196"/>
      <c r="G42" s="196"/>
      <c r="H42" s="196"/>
      <c r="I42" s="196"/>
      <c r="J42" s="196"/>
      <c r="K42" s="196"/>
      <c r="L42" s="197"/>
      <c r="M42" s="197"/>
      <c r="N42" s="201"/>
    </row>
    <row r="43" spans="1:15" ht="31.5" x14ac:dyDescent="0.35">
      <c r="A43" s="193"/>
      <c r="B43" s="194">
        <f t="shared" si="3"/>
        <v>45824</v>
      </c>
      <c r="C43" s="194">
        <f t="shared" si="4"/>
        <v>45830</v>
      </c>
      <c r="D43" s="195" t="str">
        <f t="shared" si="0"/>
        <v>16/06/25
au
22/06/25</v>
      </c>
      <c r="E43" s="196"/>
      <c r="F43" s="196"/>
      <c r="G43" s="196"/>
      <c r="H43" s="196"/>
      <c r="I43" s="196"/>
      <c r="J43" s="196"/>
      <c r="K43" s="196"/>
      <c r="L43" s="197"/>
      <c r="M43" s="197"/>
      <c r="N43" s="201"/>
    </row>
    <row r="44" spans="1:15" ht="32" thickBot="1" x14ac:dyDescent="0.4">
      <c r="A44" s="234"/>
      <c r="B44" s="265">
        <f t="shared" si="3"/>
        <v>45831</v>
      </c>
      <c r="C44" s="265">
        <f t="shared" si="4"/>
        <v>45837</v>
      </c>
      <c r="D44" s="269" t="str">
        <f t="shared" si="0"/>
        <v>23/06/25
au
29/06/25</v>
      </c>
      <c r="E44" s="198"/>
      <c r="F44" s="198"/>
      <c r="G44" s="198"/>
      <c r="H44" s="198"/>
      <c r="I44" s="198"/>
      <c r="J44" s="198"/>
      <c r="K44" s="198"/>
      <c r="L44" s="199"/>
      <c r="M44" s="199"/>
      <c r="N44" s="204"/>
    </row>
    <row r="45" spans="1:15" x14ac:dyDescent="0.35">
      <c r="B45" s="270"/>
    </row>
    <row r="46" spans="1:15" x14ac:dyDescent="0.35">
      <c r="B46" s="270"/>
    </row>
    <row r="47" spans="1:15" x14ac:dyDescent="0.35">
      <c r="B47" s="270"/>
    </row>
    <row r="48" spans="1:15" x14ac:dyDescent="0.35">
      <c r="B48" s="270"/>
    </row>
    <row r="49" spans="2:2" x14ac:dyDescent="0.35">
      <c r="B49" s="270"/>
    </row>
    <row r="50" spans="2:2" x14ac:dyDescent="0.35">
      <c r="B50" s="270"/>
    </row>
    <row r="51" spans="2:2" x14ac:dyDescent="0.35">
      <c r="B51" s="270"/>
    </row>
    <row r="52" spans="2:2" x14ac:dyDescent="0.35">
      <c r="B52" s="270"/>
    </row>
    <row r="53" spans="2:2" x14ac:dyDescent="0.35">
      <c r="B53" s="270"/>
    </row>
    <row r="54" spans="2:2" x14ac:dyDescent="0.35">
      <c r="B54" s="270"/>
    </row>
    <row r="55" spans="2:2" x14ac:dyDescent="0.35">
      <c r="B55" s="270"/>
    </row>
    <row r="56" spans="2:2" x14ac:dyDescent="0.35">
      <c r="B56" s="270"/>
    </row>
    <row r="57" spans="2:2" x14ac:dyDescent="0.35">
      <c r="B57" s="270"/>
    </row>
    <row r="58" spans="2:2" x14ac:dyDescent="0.35">
      <c r="B58" s="270"/>
    </row>
    <row r="59" spans="2:2" x14ac:dyDescent="0.35">
      <c r="B59" s="270"/>
    </row>
    <row r="60" spans="2:2" x14ac:dyDescent="0.35">
      <c r="B60" s="270"/>
    </row>
    <row r="61" spans="2:2" x14ac:dyDescent="0.35">
      <c r="B61" s="270"/>
    </row>
    <row r="62" spans="2:2" x14ac:dyDescent="0.35">
      <c r="B62" s="270"/>
    </row>
    <row r="63" spans="2:2" x14ac:dyDescent="0.35">
      <c r="B63" s="270"/>
    </row>
    <row r="64" spans="2:2" x14ac:dyDescent="0.35">
      <c r="B64" s="270"/>
    </row>
    <row r="65" spans="2:2" x14ac:dyDescent="0.35">
      <c r="B65" s="270"/>
    </row>
    <row r="66" spans="2:2" x14ac:dyDescent="0.35">
      <c r="B66" s="270"/>
    </row>
    <row r="67" spans="2:2" x14ac:dyDescent="0.35">
      <c r="B67" s="270"/>
    </row>
    <row r="68" spans="2:2" x14ac:dyDescent="0.35">
      <c r="B68" s="270"/>
    </row>
    <row r="69" spans="2:2" x14ac:dyDescent="0.35">
      <c r="B69" s="270"/>
    </row>
    <row r="70" spans="2:2" x14ac:dyDescent="0.35">
      <c r="B70" s="270"/>
    </row>
    <row r="71" spans="2:2" x14ac:dyDescent="0.35">
      <c r="B71" s="270"/>
    </row>
    <row r="72" spans="2:2" x14ac:dyDescent="0.35">
      <c r="B72" s="270"/>
    </row>
    <row r="73" spans="2:2" x14ac:dyDescent="0.35">
      <c r="B73" s="270"/>
    </row>
    <row r="74" spans="2:2" x14ac:dyDescent="0.35">
      <c r="B74" s="270"/>
    </row>
    <row r="75" spans="2:2" x14ac:dyDescent="0.35">
      <c r="B75" s="270"/>
    </row>
    <row r="76" spans="2:2" x14ac:dyDescent="0.35">
      <c r="B76" s="270"/>
    </row>
    <row r="77" spans="2:2" x14ac:dyDescent="0.35">
      <c r="B77" s="270"/>
    </row>
    <row r="78" spans="2:2" x14ac:dyDescent="0.35">
      <c r="B78" s="270"/>
    </row>
    <row r="79" spans="2:2" x14ac:dyDescent="0.35">
      <c r="B79" s="270"/>
    </row>
    <row r="80" spans="2:2" x14ac:dyDescent="0.35">
      <c r="B80" s="270"/>
    </row>
    <row r="81" spans="2:2" x14ac:dyDescent="0.35">
      <c r="B81" s="270"/>
    </row>
    <row r="82" spans="2:2" x14ac:dyDescent="0.35">
      <c r="B82" s="270"/>
    </row>
    <row r="83" spans="2:2" x14ac:dyDescent="0.35">
      <c r="B83" s="270"/>
    </row>
    <row r="84" spans="2:2" x14ac:dyDescent="0.35">
      <c r="B84" s="270"/>
    </row>
    <row r="85" spans="2:2" x14ac:dyDescent="0.35">
      <c r="B85" s="270"/>
    </row>
    <row r="86" spans="2:2" x14ac:dyDescent="0.35">
      <c r="B86" s="270"/>
    </row>
    <row r="87" spans="2:2" x14ac:dyDescent="0.35">
      <c r="B87" s="270"/>
    </row>
    <row r="88" spans="2:2" x14ac:dyDescent="0.35">
      <c r="B88" s="270"/>
    </row>
    <row r="89" spans="2:2" x14ac:dyDescent="0.35">
      <c r="B89" s="270"/>
    </row>
    <row r="90" spans="2:2" x14ac:dyDescent="0.35">
      <c r="B90" s="270"/>
    </row>
    <row r="91" spans="2:2" x14ac:dyDescent="0.35">
      <c r="B91" s="270"/>
    </row>
    <row r="92" spans="2:2" x14ac:dyDescent="0.35">
      <c r="B92" s="270"/>
    </row>
    <row r="93" spans="2:2" x14ac:dyDescent="0.35">
      <c r="B93" s="270"/>
    </row>
    <row r="94" spans="2:2" x14ac:dyDescent="0.35">
      <c r="B94" s="270"/>
    </row>
  </sheetData>
  <mergeCells count="25">
    <mergeCell ref="F22:F24"/>
    <mergeCell ref="G22:G24"/>
    <mergeCell ref="E26:N27"/>
    <mergeCell ref="E11:E13"/>
    <mergeCell ref="E14:E16"/>
    <mergeCell ref="G11:G13"/>
    <mergeCell ref="G14:G16"/>
    <mergeCell ref="F11:F13"/>
    <mergeCell ref="F14:F16"/>
    <mergeCell ref="G28:G29"/>
    <mergeCell ref="F28:F29"/>
    <mergeCell ref="E28:E29"/>
    <mergeCell ref="E34:N35"/>
    <mergeCell ref="E2:E4"/>
    <mergeCell ref="F2:F4"/>
    <mergeCell ref="G2:G4"/>
    <mergeCell ref="E9:N10"/>
    <mergeCell ref="E7:E8"/>
    <mergeCell ref="F7:F8"/>
    <mergeCell ref="G7:G8"/>
    <mergeCell ref="E5:E6"/>
    <mergeCell ref="F5:F6"/>
    <mergeCell ref="G5:G6"/>
    <mergeCell ref="E18:N19"/>
    <mergeCell ref="E22:E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216" t="s">
        <v>100</v>
      </c>
      <c r="B1" s="1217"/>
      <c r="C1" s="1217"/>
      <c r="D1" s="1217"/>
      <c r="E1" s="1218"/>
      <c r="F1" s="1217" t="s">
        <v>101</v>
      </c>
      <c r="G1" s="1217"/>
      <c r="H1" s="1217"/>
      <c r="I1" s="1217"/>
      <c r="J1" s="1218"/>
    </row>
    <row r="2" spans="1:12" ht="12.5" thickBot="1" x14ac:dyDescent="0.35">
      <c r="A2" s="1237" t="str">
        <f>TRI_Semestre!A52</f>
        <v>Cycle 7 - Conception de la commande des systèmes séquentiels</v>
      </c>
      <c r="B2" s="1238"/>
      <c r="C2" s="1238"/>
      <c r="D2" s="1238"/>
      <c r="E2" s="1239"/>
      <c r="F2" s="1238" t="s">
        <v>652</v>
      </c>
      <c r="G2" s="1238"/>
      <c r="H2" s="1238"/>
      <c r="I2" s="1238"/>
      <c r="J2" s="1239"/>
    </row>
    <row r="3" spans="1:12" ht="12.5" thickBot="1" x14ac:dyDescent="0.35">
      <c r="F3" s="448"/>
      <c r="G3" s="448"/>
      <c r="H3" s="448"/>
      <c r="I3" s="448"/>
      <c r="J3" s="448"/>
    </row>
    <row r="4" spans="1:12" ht="12.5" thickBot="1" x14ac:dyDescent="0.35">
      <c r="A4" s="1216" t="s">
        <v>108</v>
      </c>
      <c r="B4" s="1217"/>
      <c r="C4" s="1217" t="s">
        <v>77</v>
      </c>
      <c r="D4" s="1217"/>
      <c r="E4" s="1217"/>
      <c r="F4" s="1240" t="s">
        <v>1</v>
      </c>
      <c r="G4" s="1240"/>
      <c r="H4" s="1240"/>
      <c r="I4" s="1240"/>
      <c r="J4" s="1241"/>
    </row>
    <row r="5" spans="1:12" s="458" customFormat="1" ht="57" customHeight="1" x14ac:dyDescent="0.3">
      <c r="A5" s="1233" t="s">
        <v>653</v>
      </c>
      <c r="B5" s="1234"/>
      <c r="C5" s="1235" t="str">
        <f>TRI_Semestre!C53</f>
        <v xml:space="preserve">F2-01 - Modifier la commande pour faire évoluer le comportement du système. </v>
      </c>
      <c r="D5" s="1235"/>
      <c r="E5" s="1235"/>
      <c r="F5" s="1234" t="str">
        <f>VLOOKUP(C5,PCSI_PSI!$P$2:$Q$93,2)</f>
        <v>Modification d'un programme :
 – système séquentiel ;
 – structures algorithmiques.
Choix et paramètres d'un correcteur.</v>
      </c>
      <c r="G5" s="1234"/>
      <c r="H5" s="1234"/>
      <c r="I5" s="1234"/>
      <c r="J5" s="1236"/>
    </row>
    <row r="6" spans="1:12" ht="9.65" customHeight="1" thickBot="1" x14ac:dyDescent="0.35">
      <c r="A6" s="1227"/>
      <c r="B6" s="1228"/>
      <c r="C6" s="1229"/>
      <c r="D6" s="1230"/>
      <c r="E6" s="1231"/>
      <c r="F6" s="1228"/>
      <c r="G6" s="1228"/>
      <c r="H6" s="1228"/>
      <c r="I6" s="1228"/>
      <c r="J6" s="1232"/>
      <c r="K6" s="488"/>
    </row>
    <row r="7" spans="1:12" ht="12.5" thickBot="1" x14ac:dyDescent="0.35"/>
    <row r="8" spans="1:12" x14ac:dyDescent="0.3">
      <c r="A8" s="1216" t="s">
        <v>95</v>
      </c>
      <c r="B8" s="1217"/>
      <c r="C8" s="1217"/>
      <c r="D8" s="1217"/>
      <c r="E8" s="1217"/>
      <c r="F8" s="1216" t="s">
        <v>106</v>
      </c>
      <c r="G8" s="1217"/>
      <c r="H8" s="1217"/>
      <c r="I8" s="1217"/>
      <c r="J8" s="1218"/>
    </row>
    <row r="9" spans="1:12" ht="12.5" thickBot="1" x14ac:dyDescent="0.35">
      <c r="A9" s="1219"/>
      <c r="B9" s="1220"/>
      <c r="C9" s="1220"/>
      <c r="D9" s="1220"/>
      <c r="E9" s="1220"/>
      <c r="F9" s="1221"/>
      <c r="G9" s="1220"/>
      <c r="H9" s="1220"/>
      <c r="I9" s="1220"/>
      <c r="J9" s="1222"/>
      <c r="L9" s="493"/>
    </row>
    <row r="10" spans="1:12" ht="12.5" thickBot="1" x14ac:dyDescent="0.35">
      <c r="F10" s="447" t="s">
        <v>600</v>
      </c>
      <c r="J10" s="448"/>
    </row>
    <row r="11" spans="1:12" x14ac:dyDescent="0.3">
      <c r="A11" s="1216" t="s">
        <v>111</v>
      </c>
      <c r="B11" s="1217"/>
      <c r="C11" s="1217"/>
      <c r="D11" s="1217"/>
      <c r="E11" s="1217"/>
      <c r="F11" s="1216" t="s">
        <v>72</v>
      </c>
      <c r="G11" s="1217"/>
      <c r="H11" s="1217"/>
      <c r="I11" s="1217"/>
      <c r="J11" s="1218"/>
    </row>
    <row r="12" spans="1:12" ht="12.5" thickBot="1" x14ac:dyDescent="0.35">
      <c r="A12" s="1201"/>
      <c r="B12" s="1202"/>
      <c r="C12" s="1202"/>
      <c r="D12" s="1202"/>
      <c r="E12" s="1202"/>
      <c r="F12" s="1203"/>
      <c r="G12" s="1204"/>
      <c r="H12" s="1204"/>
      <c r="I12" s="1204"/>
      <c r="J12" s="1205"/>
    </row>
    <row r="13" spans="1:12" ht="12.5" thickBot="1" x14ac:dyDescent="0.35"/>
    <row r="14" spans="1:12" ht="12.5" thickBot="1" x14ac:dyDescent="0.35">
      <c r="A14" s="1206" t="s">
        <v>96</v>
      </c>
      <c r="B14" s="1207"/>
      <c r="C14" s="1207"/>
      <c r="D14" s="1207"/>
      <c r="E14" s="1207"/>
      <c r="F14" s="1207"/>
      <c r="G14" s="1207"/>
      <c r="H14" s="1207"/>
      <c r="I14" s="1207"/>
      <c r="J14" s="1208"/>
    </row>
    <row r="15" spans="1:12" ht="12.5" thickBot="1" x14ac:dyDescent="0.35">
      <c r="A15" s="1209"/>
      <c r="B15" s="1210"/>
      <c r="C15" s="1210"/>
      <c r="D15" s="1210"/>
      <c r="E15" s="1210"/>
      <c r="F15" s="1211"/>
      <c r="G15" s="1211"/>
      <c r="H15" s="1211"/>
      <c r="I15" s="1211"/>
      <c r="J15" s="1212"/>
    </row>
    <row r="16" spans="1:12" ht="12.5" thickBot="1" x14ac:dyDescent="0.35">
      <c r="F16" s="448"/>
      <c r="G16" s="448"/>
      <c r="H16" s="448"/>
      <c r="I16" s="448"/>
    </row>
    <row r="17" spans="1:10" ht="24" x14ac:dyDescent="0.3">
      <c r="A17" s="538" t="s">
        <v>105</v>
      </c>
      <c r="B17" s="1213" t="s">
        <v>102</v>
      </c>
      <c r="C17" s="1214"/>
      <c r="D17" s="1215"/>
      <c r="E17" s="1213" t="s">
        <v>103</v>
      </c>
      <c r="F17" s="1214"/>
      <c r="G17" s="1215"/>
      <c r="H17" s="1213" t="s">
        <v>104</v>
      </c>
      <c r="I17" s="1214"/>
      <c r="J17" s="1215"/>
    </row>
    <row r="18" spans="1:10" x14ac:dyDescent="0.3">
      <c r="A18" s="539" t="s">
        <v>97</v>
      </c>
      <c r="B18" s="1177"/>
      <c r="C18" s="1178"/>
      <c r="D18" s="1179"/>
      <c r="E18" s="1177"/>
      <c r="F18" s="1180"/>
      <c r="G18" s="1181"/>
      <c r="H18" s="1182"/>
      <c r="I18" s="1180"/>
      <c r="J18" s="1181"/>
    </row>
    <row r="19" spans="1:10" ht="36" x14ac:dyDescent="0.3">
      <c r="A19" s="539" t="s">
        <v>235</v>
      </c>
      <c r="B19" s="1183"/>
      <c r="C19" s="1184"/>
      <c r="D19" s="1185"/>
      <c r="E19" s="1198"/>
      <c r="F19" s="1166"/>
      <c r="G19" s="1167"/>
      <c r="H19" s="1198"/>
      <c r="I19" s="1199"/>
      <c r="J19" s="1200"/>
    </row>
    <row r="20" spans="1:10" x14ac:dyDescent="0.3">
      <c r="A20" s="539" t="s">
        <v>98</v>
      </c>
      <c r="B20" s="540"/>
      <c r="C20" s="1166"/>
      <c r="D20" s="1167"/>
      <c r="E20" s="541"/>
      <c r="F20" s="489"/>
      <c r="G20" s="542"/>
      <c r="H20" s="543"/>
      <c r="I20" s="544"/>
      <c r="J20" s="542"/>
    </row>
    <row r="21" spans="1:10" ht="12.5" thickBot="1" x14ac:dyDescent="0.35">
      <c r="A21" s="539"/>
      <c r="B21" s="545"/>
      <c r="C21" s="489"/>
      <c r="D21" s="490"/>
      <c r="E21" s="541"/>
      <c r="F21" s="489"/>
      <c r="G21" s="490"/>
      <c r="H21" s="541"/>
      <c r="I21" s="489"/>
      <c r="J21" s="490"/>
    </row>
    <row r="22" spans="1:10" x14ac:dyDescent="0.3">
      <c r="A22" s="546"/>
      <c r="B22" s="1168"/>
      <c r="C22" s="1169"/>
      <c r="D22" s="1170"/>
      <c r="E22" s="1168"/>
      <c r="F22" s="1169"/>
      <c r="G22" s="1170"/>
      <c r="H22" s="1171"/>
      <c r="I22" s="1172"/>
      <c r="J22" s="1173"/>
    </row>
    <row r="23" spans="1:10" x14ac:dyDescent="0.3">
      <c r="A23" s="547"/>
      <c r="B23" s="1174"/>
      <c r="C23" s="1175"/>
      <c r="D23" s="1176"/>
      <c r="E23" s="1174"/>
      <c r="F23" s="1175"/>
      <c r="G23" s="1176"/>
      <c r="H23" s="1174"/>
      <c r="I23" s="1175"/>
      <c r="J23" s="1176"/>
    </row>
    <row r="24" spans="1:10" ht="12.5" thickBot="1" x14ac:dyDescent="0.35">
      <c r="A24" s="548"/>
      <c r="B24" s="1163"/>
      <c r="C24" s="1164"/>
      <c r="D24" s="1165"/>
      <c r="E24" s="1163"/>
      <c r="F24" s="1164"/>
      <c r="G24" s="1165"/>
      <c r="H24" s="549"/>
      <c r="I24" s="550"/>
      <c r="J24" s="551"/>
    </row>
    <row r="25" spans="1:10" ht="25" customHeight="1" x14ac:dyDescent="0.3">
      <c r="A25" s="547" t="s">
        <v>99</v>
      </c>
      <c r="B25" s="1186"/>
      <c r="C25" s="1187"/>
      <c r="D25" s="1188"/>
      <c r="E25" s="1186"/>
      <c r="F25" s="1187"/>
      <c r="G25" s="1188"/>
      <c r="H25" s="1189"/>
      <c r="I25" s="1190"/>
      <c r="J25" s="1191"/>
    </row>
    <row r="26" spans="1:10" ht="25" customHeight="1" thickBot="1" x14ac:dyDescent="0.35">
      <c r="A26" s="548" t="s">
        <v>244</v>
      </c>
      <c r="B26" s="1192"/>
      <c r="C26" s="1193"/>
      <c r="D26" s="1194"/>
      <c r="E26" s="1192"/>
      <c r="F26" s="1193"/>
      <c r="G26" s="1194"/>
      <c r="H26" s="1195"/>
      <c r="I26" s="1196"/>
      <c r="J26" s="1197"/>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58" t="s">
        <v>558</v>
      </c>
      <c r="B1" s="1258"/>
      <c r="C1" s="1258"/>
      <c r="D1" s="1258"/>
      <c r="E1" s="1258"/>
      <c r="G1" s="176" t="s">
        <v>570</v>
      </c>
      <c r="H1" s="176" t="s">
        <v>571</v>
      </c>
      <c r="J1" s="178" t="s">
        <v>572</v>
      </c>
      <c r="K1" s="178" t="s">
        <v>573</v>
      </c>
      <c r="M1" s="178" t="s">
        <v>574</v>
      </c>
      <c r="N1" s="178" t="s">
        <v>575</v>
      </c>
      <c r="O1" s="178" t="s">
        <v>1</v>
      </c>
      <c r="P1" s="178" t="s">
        <v>576</v>
      </c>
    </row>
    <row r="2" spans="1:16" s="434" customFormat="1" ht="66" customHeight="1" x14ac:dyDescent="0.35">
      <c r="A2" s="1261"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61"/>
      <c r="C2" s="1261"/>
      <c r="D2" s="1261"/>
      <c r="E2" s="1261"/>
      <c r="F2" s="175"/>
      <c r="G2" s="354" t="s">
        <v>311</v>
      </c>
      <c r="H2" s="355" t="s">
        <v>312</v>
      </c>
      <c r="J2" s="354" t="s">
        <v>355</v>
      </c>
      <c r="K2" s="357" t="s">
        <v>356</v>
      </c>
      <c r="L2" s="356" t="s">
        <v>7</v>
      </c>
      <c r="M2" s="354" t="s">
        <v>358</v>
      </c>
      <c r="N2" s="357" t="s">
        <v>359</v>
      </c>
      <c r="O2" s="438"/>
      <c r="P2" s="356" t="s">
        <v>7</v>
      </c>
    </row>
    <row r="3" spans="1:16" ht="94.5" x14ac:dyDescent="0.3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x14ac:dyDescent="0.35">
      <c r="A4" s="354" t="s">
        <v>355</v>
      </c>
      <c r="B4" s="357" t="s">
        <v>356</v>
      </c>
      <c r="C4" s="355" t="str">
        <f t="shared" ref="C4:C7" si="0">A4&amp;" - "&amp;B4</f>
        <v>B2-02 - Compléter un modèle multiphysique.</v>
      </c>
      <c r="D4" s="1259" t="s">
        <v>357</v>
      </c>
      <c r="E4" s="356" t="s">
        <v>7</v>
      </c>
      <c r="J4" s="124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46"/>
      <c r="L4" s="1246"/>
      <c r="M4" s="173"/>
      <c r="N4" s="174"/>
      <c r="O4" s="174"/>
      <c r="P4" s="174"/>
    </row>
    <row r="5" spans="1:16" ht="26.15" customHeight="1" x14ac:dyDescent="0.35">
      <c r="A5" s="354" t="s">
        <v>358</v>
      </c>
      <c r="B5" s="357" t="s">
        <v>359</v>
      </c>
      <c r="C5" s="355" t="str">
        <f t="shared" si="0"/>
        <v>B2-03 - Associer un modèle aux composants des chaines fonctionnelles.</v>
      </c>
      <c r="D5" s="1260"/>
      <c r="E5" s="356" t="s">
        <v>7</v>
      </c>
      <c r="G5" s="175"/>
      <c r="H5" s="175"/>
      <c r="J5" s="1257" t="s">
        <v>564</v>
      </c>
      <c r="K5" s="1257"/>
      <c r="L5" s="1257"/>
      <c r="M5" s="1254" t="s">
        <v>559</v>
      </c>
      <c r="N5" s="1254"/>
      <c r="O5" s="1254"/>
      <c r="P5" s="1254"/>
    </row>
    <row r="6" spans="1:16" ht="62.5" customHeight="1" x14ac:dyDescent="0.35">
      <c r="A6" s="354" t="s">
        <v>372</v>
      </c>
      <c r="B6" s="357" t="s">
        <v>373</v>
      </c>
      <c r="C6" s="355" t="str">
        <f t="shared" si="0"/>
        <v>B2-08 - Simplifier un modèle.</v>
      </c>
      <c r="D6" s="357" t="s">
        <v>374</v>
      </c>
      <c r="E6" s="356" t="s">
        <v>7</v>
      </c>
      <c r="J6" s="1243" t="s">
        <v>562</v>
      </c>
      <c r="K6" s="1243"/>
      <c r="L6" s="1243"/>
      <c r="M6" s="1255" t="str">
        <f>K3&amp;CHAR(10)&amp;N8</f>
        <v>Déterminer les caractéristiques d'un solide ou d'un ensemble de solides indéformables.
Modifier un modèle pour le rendre isostatique.</v>
      </c>
      <c r="N6" s="1255"/>
      <c r="O6" s="1255"/>
      <c r="P6" s="1255"/>
    </row>
    <row r="7" spans="1:16" ht="52.5" x14ac:dyDescent="0.3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x14ac:dyDescent="0.35">
      <c r="G8"/>
      <c r="H8"/>
      <c r="J8" s="368" t="s">
        <v>437</v>
      </c>
      <c r="K8" s="369" t="s">
        <v>438</v>
      </c>
      <c r="L8" s="371" t="s">
        <v>6</v>
      </c>
      <c r="M8" s="358" t="s">
        <v>395</v>
      </c>
      <c r="N8" s="359" t="s">
        <v>396</v>
      </c>
      <c r="O8" s="359" t="s">
        <v>397</v>
      </c>
      <c r="P8" s="360" t="s">
        <v>7</v>
      </c>
    </row>
    <row r="9" spans="1:16" ht="14.5" customHeight="1" x14ac:dyDescent="0.35">
      <c r="A9" s="1254" t="s">
        <v>625</v>
      </c>
      <c r="B9" s="1254"/>
      <c r="C9" s="1254"/>
      <c r="D9" s="1254"/>
      <c r="E9" s="1254"/>
      <c r="J9" s="286" t="s">
        <v>145</v>
      </c>
      <c r="K9" s="287" t="s">
        <v>278</v>
      </c>
      <c r="M9" s="173"/>
      <c r="N9" s="174"/>
      <c r="O9" s="174"/>
      <c r="P9" s="174"/>
    </row>
    <row r="10" spans="1:16" ht="55.5" customHeight="1" x14ac:dyDescent="0.35">
      <c r="A10" s="125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55"/>
      <c r="C10" s="1255"/>
      <c r="D10" s="1255"/>
      <c r="E10" s="1255"/>
      <c r="J10" s="176"/>
      <c r="K10" s="176"/>
      <c r="M10" s="1256" t="s">
        <v>560</v>
      </c>
      <c r="N10" s="1256"/>
      <c r="O10" s="1256"/>
      <c r="P10" s="1256"/>
    </row>
    <row r="11" spans="1:16" ht="115" customHeight="1" x14ac:dyDescent="0.35">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x14ac:dyDescent="0.35">
      <c r="A12" s="358" t="s">
        <v>395</v>
      </c>
      <c r="B12" s="359" t="s">
        <v>396</v>
      </c>
      <c r="C12" s="359" t="str">
        <f t="shared" si="1"/>
        <v>B2-16 - Modifier un modèle pour le rendre isostatique.</v>
      </c>
      <c r="D12" s="359" t="s">
        <v>397</v>
      </c>
      <c r="E12" s="360" t="s">
        <v>7</v>
      </c>
      <c r="J12" s="176"/>
      <c r="K12" s="176"/>
      <c r="M12" s="362" t="s">
        <v>448</v>
      </c>
      <c r="N12" s="363" t="s">
        <v>449</v>
      </c>
      <c r="O12" s="1247" t="s">
        <v>566</v>
      </c>
      <c r="P12" s="364" t="s">
        <v>7</v>
      </c>
    </row>
    <row r="13" spans="1:16" ht="42" x14ac:dyDescent="0.35">
      <c r="A13" s="358" t="s">
        <v>425</v>
      </c>
      <c r="B13" s="359" t="s">
        <v>426</v>
      </c>
      <c r="C13" s="359" t="s">
        <v>588</v>
      </c>
      <c r="D13" s="359" t="s">
        <v>567</v>
      </c>
      <c r="E13" s="360"/>
      <c r="J13" s="176"/>
      <c r="K13" s="176"/>
      <c r="M13" s="362"/>
      <c r="N13" s="363"/>
      <c r="O13" s="1248"/>
      <c r="P13" s="364"/>
    </row>
    <row r="14" spans="1:16" ht="31.5" x14ac:dyDescent="0.35">
      <c r="A14" s="358" t="s">
        <v>448</v>
      </c>
      <c r="B14" s="359" t="s">
        <v>449</v>
      </c>
      <c r="C14" s="359" t="s">
        <v>589</v>
      </c>
      <c r="D14" s="359" t="s">
        <v>566</v>
      </c>
      <c r="E14" s="360"/>
      <c r="J14" s="176"/>
      <c r="K14" s="176"/>
      <c r="M14" s="362"/>
      <c r="N14" s="363"/>
      <c r="O14" s="1248"/>
      <c r="P14" s="364"/>
    </row>
    <row r="15" spans="1:16" ht="14.5" customHeight="1" x14ac:dyDescent="0.35">
      <c r="J15" s="176"/>
      <c r="K15" s="176"/>
      <c r="M15" s="362" t="s">
        <v>451</v>
      </c>
      <c r="N15" s="363" t="s">
        <v>452</v>
      </c>
      <c r="O15" s="1249"/>
      <c r="P15" s="364" t="s">
        <v>7</v>
      </c>
    </row>
    <row r="16" spans="1:16" ht="14.5" customHeight="1" x14ac:dyDescent="0.35">
      <c r="A16" s="1254" t="s">
        <v>559</v>
      </c>
      <c r="B16" s="1254"/>
      <c r="C16" s="1254"/>
      <c r="D16" s="1254"/>
      <c r="E16" s="1254"/>
      <c r="J16" s="176"/>
      <c r="K16" s="176"/>
      <c r="M16" s="591"/>
      <c r="N16" s="592"/>
      <c r="O16" s="593"/>
      <c r="P16" s="594"/>
    </row>
    <row r="17" spans="1:16" ht="30" customHeight="1" x14ac:dyDescent="0.35">
      <c r="A17" s="1255" t="str">
        <f>B18&amp;CHAR(10)&amp;B19</f>
        <v>Simplifier un modèle de mécanisme.
Modifier un modèle pour le rendre isostatique.</v>
      </c>
      <c r="B17" s="1255"/>
      <c r="C17" s="1255"/>
      <c r="D17" s="1255"/>
      <c r="E17" s="1255"/>
      <c r="J17" s="176"/>
      <c r="K17" s="176"/>
      <c r="M17" s="591"/>
      <c r="N17" s="592"/>
      <c r="O17" s="593"/>
      <c r="P17" s="594"/>
    </row>
    <row r="18" spans="1:16" ht="31.5" x14ac:dyDescent="0.35">
      <c r="A18" s="358" t="s">
        <v>392</v>
      </c>
      <c r="B18" s="359" t="s">
        <v>393</v>
      </c>
      <c r="C18" s="359" t="s">
        <v>394</v>
      </c>
      <c r="D18" s="359" t="s">
        <v>394</v>
      </c>
      <c r="E18" s="360" t="s">
        <v>7</v>
      </c>
      <c r="J18" s="176"/>
      <c r="K18" s="176"/>
      <c r="M18" s="591"/>
      <c r="N18" s="592"/>
      <c r="O18" s="593"/>
      <c r="P18" s="594"/>
    </row>
    <row r="19" spans="1:16" ht="31.5" x14ac:dyDescent="0.35">
      <c r="A19" s="358" t="s">
        <v>395</v>
      </c>
      <c r="B19" s="359" t="s">
        <v>396</v>
      </c>
      <c r="C19" s="359" t="s">
        <v>397</v>
      </c>
      <c r="D19" s="359" t="s">
        <v>397</v>
      </c>
      <c r="E19" s="360" t="s">
        <v>7</v>
      </c>
      <c r="J19" s="176"/>
      <c r="K19" s="176"/>
      <c r="M19" s="591"/>
      <c r="N19" s="592"/>
      <c r="O19" s="593"/>
      <c r="P19" s="594"/>
    </row>
    <row r="20" spans="1:16" ht="14.5" customHeight="1" x14ac:dyDescent="0.35">
      <c r="J20" s="176"/>
      <c r="K20" s="176"/>
      <c r="M20" s="591"/>
      <c r="N20" s="592"/>
      <c r="O20" s="593"/>
      <c r="P20" s="594"/>
    </row>
    <row r="21" spans="1:16" ht="14.5" customHeight="1" x14ac:dyDescent="0.35">
      <c r="J21" s="176"/>
      <c r="K21" s="176"/>
      <c r="M21" s="591"/>
      <c r="N21" s="592"/>
      <c r="O21" s="593"/>
      <c r="P21" s="594"/>
    </row>
    <row r="22" spans="1:16" ht="14.5" customHeight="1" x14ac:dyDescent="0.35">
      <c r="J22" s="176"/>
      <c r="K22" s="176"/>
      <c r="M22" s="591"/>
      <c r="N22" s="592"/>
      <c r="O22" s="593"/>
      <c r="P22" s="594"/>
    </row>
    <row r="23" spans="1:16" ht="14.5" customHeight="1" x14ac:dyDescent="0.35">
      <c r="J23" s="176"/>
      <c r="K23" s="176"/>
      <c r="M23" s="591"/>
      <c r="N23" s="592"/>
      <c r="O23" s="593"/>
      <c r="P23" s="594"/>
    </row>
    <row r="24" spans="1:16" ht="14.5" customHeight="1" x14ac:dyDescent="0.35">
      <c r="J24" s="176"/>
      <c r="K24" s="176"/>
      <c r="M24" s="591"/>
      <c r="N24" s="592"/>
      <c r="O24" s="593"/>
      <c r="P24" s="594"/>
    </row>
    <row r="25" spans="1:16" ht="14.5" customHeight="1" x14ac:dyDescent="0.35">
      <c r="A25" s="1256" t="s">
        <v>560</v>
      </c>
      <c r="B25" s="1256"/>
      <c r="C25" s="1256"/>
      <c r="D25" s="1256"/>
      <c r="E25" s="1256"/>
      <c r="J25" s="176"/>
      <c r="K25" s="176"/>
      <c r="M25" s="591"/>
      <c r="N25" s="592"/>
      <c r="O25" s="593"/>
      <c r="P25" s="594"/>
    </row>
    <row r="26" spans="1:16" ht="14.5" customHeight="1" x14ac:dyDescent="0.35">
      <c r="A26" s="1246"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46"/>
      <c r="C26" s="1246"/>
      <c r="D26" s="1246"/>
      <c r="E26" s="1246"/>
      <c r="J26" s="176"/>
      <c r="K26" s="176"/>
      <c r="M26" s="173"/>
      <c r="N26" s="174"/>
      <c r="O26" s="174"/>
      <c r="P26" s="174"/>
    </row>
    <row r="27" spans="1:16" ht="40.5" customHeight="1" x14ac:dyDescent="0.35">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50" t="s">
        <v>561</v>
      </c>
      <c r="N27" s="1250"/>
      <c r="O27" s="1250"/>
      <c r="P27" s="1250"/>
    </row>
    <row r="28" spans="1:16" ht="45" customHeight="1" x14ac:dyDescent="0.35">
      <c r="A28" s="362" t="s">
        <v>448</v>
      </c>
      <c r="B28" s="363" t="s">
        <v>449</v>
      </c>
      <c r="C28" s="454" t="str">
        <f t="shared" si="2"/>
        <v>C2-08 - Déterminer les actions mécaniques en dynamique dans le cas où le mouvement est imposé.</v>
      </c>
      <c r="D28" s="1247" t="s">
        <v>566</v>
      </c>
      <c r="E28" s="364" t="s">
        <v>7</v>
      </c>
      <c r="J28" s="173"/>
      <c r="K28" s="174"/>
      <c r="M28" s="1251"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51"/>
      <c r="O28" s="1251"/>
      <c r="P28" s="1251"/>
    </row>
    <row r="29" spans="1:16" ht="45" customHeight="1" x14ac:dyDescent="0.35">
      <c r="A29" s="362" t="s">
        <v>451</v>
      </c>
      <c r="B29" s="363" t="s">
        <v>452</v>
      </c>
      <c r="C29" s="455" t="str">
        <f t="shared" si="2"/>
        <v>C2-09 - Déterminer la loi de mouvement dans le cas où les efforts extérieurs sont connus.</v>
      </c>
      <c r="D29" s="1249"/>
      <c r="E29" s="364" t="s">
        <v>7</v>
      </c>
      <c r="J29" s="176"/>
      <c r="K29" s="176"/>
      <c r="M29" s="365" t="s">
        <v>425</v>
      </c>
      <c r="N29" s="366" t="s">
        <v>426</v>
      </c>
      <c r="O29" s="366" t="s">
        <v>568</v>
      </c>
      <c r="P29" s="367" t="s">
        <v>7</v>
      </c>
    </row>
    <row r="30" spans="1:16" ht="45" customHeight="1" x14ac:dyDescent="0.35">
      <c r="J30" s="293" t="s">
        <v>340</v>
      </c>
      <c r="K30" s="294" t="s">
        <v>82</v>
      </c>
      <c r="L30" s="296"/>
      <c r="M30" s="365" t="s">
        <v>448</v>
      </c>
      <c r="N30" s="366" t="s">
        <v>449</v>
      </c>
      <c r="O30" s="1252" t="s">
        <v>565</v>
      </c>
      <c r="P30" s="367" t="s">
        <v>7</v>
      </c>
    </row>
    <row r="31" spans="1:16" ht="14.5" customHeight="1" x14ac:dyDescent="0.35">
      <c r="A31" s="1250" t="s">
        <v>561</v>
      </c>
      <c r="B31" s="1250"/>
      <c r="C31" s="1250"/>
      <c r="D31" s="1250"/>
      <c r="E31" s="1250"/>
      <c r="J31" s="300" t="s">
        <v>342</v>
      </c>
      <c r="K31" s="301" t="s">
        <v>343</v>
      </c>
      <c r="L31" s="302" t="s">
        <v>6</v>
      </c>
      <c r="M31" s="365" t="s">
        <v>451</v>
      </c>
      <c r="N31" s="366" t="s">
        <v>452</v>
      </c>
      <c r="O31" s="1253"/>
      <c r="P31" s="367" t="s">
        <v>7</v>
      </c>
    </row>
    <row r="32" spans="1:16" ht="39.65" customHeight="1" x14ac:dyDescent="0.35">
      <c r="A32" s="1251"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51"/>
      <c r="C32" s="1251"/>
      <c r="D32" s="1251"/>
      <c r="E32" s="1251"/>
      <c r="M32" s="173"/>
      <c r="N32" s="174"/>
      <c r="O32" s="174"/>
      <c r="P32" s="174"/>
    </row>
    <row r="33" spans="1:16" ht="55" customHeight="1" x14ac:dyDescent="0.35">
      <c r="A33" s="365" t="s">
        <v>425</v>
      </c>
      <c r="B33" s="366" t="s">
        <v>426</v>
      </c>
      <c r="C33" s="366" t="str">
        <f t="shared" ref="C33:C35" si="3">A33&amp;" - "&amp;B33</f>
        <v>C1-05 - Proposer une démarche permettant la détermination d’une action mécanique inconnue ou d'une loi de mouvement.</v>
      </c>
      <c r="D33" s="366" t="s">
        <v>568</v>
      </c>
      <c r="E33" s="367" t="s">
        <v>7</v>
      </c>
      <c r="M33" s="1242"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2"/>
      <c r="O33" s="1242"/>
      <c r="P33" s="1242"/>
    </row>
    <row r="34" spans="1:16" ht="63" x14ac:dyDescent="0.35">
      <c r="A34" s="365" t="s">
        <v>448</v>
      </c>
      <c r="B34" s="366" t="s">
        <v>449</v>
      </c>
      <c r="C34" s="456" t="str">
        <f t="shared" si="3"/>
        <v>C2-08 - Déterminer les actions mécaniques en dynamique dans le cas où le mouvement est imposé.</v>
      </c>
      <c r="D34" s="1252" t="s">
        <v>565</v>
      </c>
      <c r="E34" s="367" t="s">
        <v>7</v>
      </c>
      <c r="M34" s="421" t="s">
        <v>458</v>
      </c>
      <c r="N34" s="422" t="s">
        <v>459</v>
      </c>
      <c r="O34" s="422" t="s">
        <v>460</v>
      </c>
      <c r="P34" s="423" t="s">
        <v>7</v>
      </c>
    </row>
    <row r="35" spans="1:16" ht="52.5" customHeight="1" x14ac:dyDescent="0.35">
      <c r="A35" s="365" t="s">
        <v>451</v>
      </c>
      <c r="B35" s="366" t="s">
        <v>452</v>
      </c>
      <c r="C35" s="457" t="str">
        <f t="shared" si="3"/>
        <v>C2-09 - Déterminer la loi de mouvement dans le cas où les efforts extérieurs sont connus.</v>
      </c>
      <c r="D35" s="1253"/>
      <c r="E35" s="367" t="s">
        <v>7</v>
      </c>
      <c r="M35" s="424" t="s">
        <v>320</v>
      </c>
      <c r="N35" s="425" t="s">
        <v>321</v>
      </c>
      <c r="O35" s="425" t="s">
        <v>322</v>
      </c>
      <c r="P35" s="426" t="s">
        <v>7</v>
      </c>
    </row>
    <row r="36" spans="1:16" ht="31.5" x14ac:dyDescent="0.35">
      <c r="M36" s="421" t="s">
        <v>419</v>
      </c>
      <c r="N36" s="422" t="s">
        <v>420</v>
      </c>
      <c r="O36" s="422" t="s">
        <v>421</v>
      </c>
      <c r="P36" s="423" t="s">
        <v>7</v>
      </c>
    </row>
    <row r="37" spans="1:16" ht="14.5" customHeight="1" x14ac:dyDescent="0.35">
      <c r="A37" s="1257" t="s">
        <v>564</v>
      </c>
      <c r="B37" s="1257"/>
      <c r="C37" s="1257"/>
      <c r="D37" s="1257"/>
      <c r="E37" s="1257"/>
      <c r="M37" s="1244"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4"/>
      <c r="O37" s="1244"/>
      <c r="P37" s="1244"/>
    </row>
    <row r="38" spans="1:16" s="175" customFormat="1" ht="14.5" customHeight="1" x14ac:dyDescent="0.35">
      <c r="A38" s="1242"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2"/>
      <c r="C38" s="1242"/>
      <c r="D38" s="1242"/>
      <c r="E38" s="1242"/>
      <c r="M38" s="427" t="s">
        <v>375</v>
      </c>
      <c r="N38" s="428" t="s">
        <v>376</v>
      </c>
      <c r="O38" s="428" t="s">
        <v>377</v>
      </c>
      <c r="P38" s="429" t="s">
        <v>6</v>
      </c>
    </row>
    <row r="39" spans="1:16" ht="59.5" customHeight="1" x14ac:dyDescent="0.35">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x14ac:dyDescent="0.35">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x14ac:dyDescent="0.35">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x14ac:dyDescent="0.35">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x14ac:dyDescent="0.35">
      <c r="A43" s="175"/>
      <c r="B43" s="175"/>
      <c r="C43" s="175"/>
      <c r="D43" s="175"/>
      <c r="E43" s="175"/>
      <c r="M43" s="173"/>
      <c r="N43" s="174"/>
      <c r="O43" s="174"/>
      <c r="P43" s="174"/>
    </row>
    <row r="44" spans="1:16" s="175" customFormat="1" ht="14.5" customHeight="1" x14ac:dyDescent="0.35">
      <c r="A44" s="1243" t="s">
        <v>562</v>
      </c>
      <c r="B44" s="1243"/>
      <c r="C44" s="1243"/>
      <c r="D44" s="1243"/>
      <c r="E44" s="1243"/>
      <c r="M44" s="1245" t="s">
        <v>563</v>
      </c>
      <c r="N44" s="1245"/>
      <c r="O44" s="1245"/>
      <c r="P44" s="1245"/>
    </row>
    <row r="45" spans="1:16" s="175" customFormat="1" ht="14.5" customHeight="1" x14ac:dyDescent="0.35">
      <c r="A45" s="1244"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4"/>
      <c r="C45" s="1244"/>
      <c r="D45" s="1244"/>
      <c r="E45" s="1244"/>
      <c r="M45" s="430" t="s">
        <v>545</v>
      </c>
      <c r="N45" s="431" t="s">
        <v>546</v>
      </c>
      <c r="O45" s="432" t="s">
        <v>547</v>
      </c>
      <c r="P45" s="433" t="s">
        <v>6</v>
      </c>
    </row>
    <row r="46" spans="1:16" ht="73" customHeight="1" x14ac:dyDescent="0.35">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x14ac:dyDescent="0.3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x14ac:dyDescent="0.35">
      <c r="A48" s="427" t="s">
        <v>406</v>
      </c>
      <c r="B48" s="428" t="s">
        <v>407</v>
      </c>
      <c r="C48" s="428" t="str">
        <f t="shared" si="5"/>
        <v>B3-02 - Préciser les limites de validité d'un modèle.</v>
      </c>
      <c r="D48" s="428" t="s">
        <v>408</v>
      </c>
      <c r="E48" s="429" t="s">
        <v>6</v>
      </c>
      <c r="M48" s="173"/>
      <c r="N48" s="174"/>
      <c r="O48" s="174"/>
      <c r="P48" s="174"/>
    </row>
    <row r="49" spans="1:16" x14ac:dyDescent="0.35">
      <c r="A49" s="368" t="s">
        <v>437</v>
      </c>
      <c r="B49" s="369" t="s">
        <v>438</v>
      </c>
      <c r="C49" s="369" t="str">
        <f t="shared" si="5"/>
        <v>C2-04 - Mettre en œuvre une démarche de réglage d’un correcteur.</v>
      </c>
      <c r="D49" s="370" t="s">
        <v>439</v>
      </c>
      <c r="E49" s="371" t="s">
        <v>6</v>
      </c>
      <c r="M49" s="173"/>
      <c r="N49" s="174"/>
      <c r="O49" s="174"/>
      <c r="P49" s="174"/>
    </row>
    <row r="50" spans="1:16" ht="14.5" customHeight="1" x14ac:dyDescent="0.35">
      <c r="A50" s="368" t="s">
        <v>416</v>
      </c>
      <c r="B50" s="369" t="s">
        <v>417</v>
      </c>
      <c r="C50" s="369" t="str">
        <f t="shared" si="5"/>
        <v>C1-02 - Proposer une démarche de réglage d'un correcteur.</v>
      </c>
      <c r="D50" s="369" t="s">
        <v>418</v>
      </c>
      <c r="E50" s="371" t="s">
        <v>7</v>
      </c>
      <c r="M50" s="173"/>
      <c r="N50" s="174"/>
      <c r="O50" s="174"/>
      <c r="P50" s="174"/>
    </row>
    <row r="51" spans="1:16" s="175" customFormat="1" ht="21" x14ac:dyDescent="0.35">
      <c r="A51" s="173"/>
      <c r="B51" s="174"/>
      <c r="C51" s="174"/>
      <c r="D51" s="174"/>
      <c r="E51" s="174"/>
      <c r="M51" s="319" t="s">
        <v>486</v>
      </c>
      <c r="N51" s="320" t="s">
        <v>487</v>
      </c>
      <c r="O51" s="320"/>
      <c r="P51" s="321" t="s">
        <v>7</v>
      </c>
    </row>
    <row r="52" spans="1:16" ht="14.5" customHeight="1" x14ac:dyDescent="0.35">
      <c r="A52" s="1268" t="s">
        <v>563</v>
      </c>
      <c r="B52" s="1268"/>
      <c r="C52" s="1268"/>
      <c r="D52" s="1268"/>
      <c r="E52" s="1268"/>
      <c r="M52" s="317" t="s">
        <v>488</v>
      </c>
      <c r="N52" s="318" t="s">
        <v>489</v>
      </c>
      <c r="O52" s="280"/>
      <c r="P52" s="281"/>
    </row>
    <row r="53" spans="1:16" ht="14.5" customHeight="1" x14ac:dyDescent="0.35">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x14ac:dyDescent="0.35">
      <c r="M54" s="319" t="s">
        <v>494</v>
      </c>
      <c r="N54" s="320" t="s">
        <v>495</v>
      </c>
      <c r="O54" s="320" t="s">
        <v>496</v>
      </c>
      <c r="P54" s="321" t="s">
        <v>7</v>
      </c>
    </row>
    <row r="55" spans="1:16" ht="14.5" customHeight="1" x14ac:dyDescent="0.35">
      <c r="M55" s="327" t="s">
        <v>514</v>
      </c>
      <c r="N55" s="328" t="s">
        <v>515</v>
      </c>
      <c r="O55" s="328" t="s">
        <v>516</v>
      </c>
      <c r="P55" s="329" t="s">
        <v>7</v>
      </c>
    </row>
    <row r="56" spans="1:16" ht="14.5" customHeight="1" x14ac:dyDescent="0.35">
      <c r="M56" s="327" t="s">
        <v>531</v>
      </c>
      <c r="N56" s="328" t="s">
        <v>532</v>
      </c>
      <c r="O56" s="328" t="s">
        <v>533</v>
      </c>
      <c r="P56" s="329" t="s">
        <v>7</v>
      </c>
    </row>
    <row r="57" spans="1:16" ht="14.5" customHeight="1" x14ac:dyDescent="0.35">
      <c r="M57" s="282" t="s">
        <v>277</v>
      </c>
      <c r="N57" s="283" t="s">
        <v>83</v>
      </c>
      <c r="O57" s="284"/>
      <c r="P57" s="285"/>
    </row>
    <row r="58" spans="1:16" ht="14.5" customHeight="1" x14ac:dyDescent="0.35">
      <c r="M58" s="286" t="s">
        <v>300</v>
      </c>
      <c r="N58" s="287" t="s">
        <v>301</v>
      </c>
      <c r="O58" s="287"/>
      <c r="P58" s="288"/>
    </row>
    <row r="59" spans="1:16" ht="14.5" customHeight="1" x14ac:dyDescent="0.35">
      <c r="A59" s="319" t="s">
        <v>486</v>
      </c>
      <c r="B59" s="320" t="s">
        <v>487</v>
      </c>
      <c r="C59" s="320"/>
      <c r="D59" s="320"/>
      <c r="E59" s="321" t="s">
        <v>7</v>
      </c>
      <c r="M59" s="289" t="s">
        <v>305</v>
      </c>
      <c r="N59" s="290" t="s">
        <v>306</v>
      </c>
      <c r="O59" s="350" t="s">
        <v>304</v>
      </c>
      <c r="P59" s="291" t="s">
        <v>6</v>
      </c>
    </row>
    <row r="60" spans="1:16" ht="14.5" customHeight="1" x14ac:dyDescent="0.35">
      <c r="A60" s="317" t="s">
        <v>488</v>
      </c>
      <c r="B60" s="318" t="s">
        <v>489</v>
      </c>
      <c r="C60" s="318"/>
      <c r="D60" s="280"/>
      <c r="E60" s="281"/>
      <c r="M60" s="173"/>
      <c r="N60" s="174"/>
      <c r="O60" s="174"/>
      <c r="P60" s="174"/>
    </row>
    <row r="61" spans="1:16" ht="14.5" customHeight="1" x14ac:dyDescent="0.35">
      <c r="A61" s="319" t="s">
        <v>492</v>
      </c>
      <c r="B61" s="320" t="s">
        <v>493</v>
      </c>
      <c r="C61" s="320"/>
      <c r="D61" s="320"/>
      <c r="E61" s="321" t="s">
        <v>7</v>
      </c>
      <c r="M61" s="286" t="s">
        <v>329</v>
      </c>
      <c r="N61" s="287" t="s">
        <v>330</v>
      </c>
      <c r="O61" s="287"/>
      <c r="P61" s="288"/>
    </row>
    <row r="62" spans="1:16" ht="14.5" customHeight="1" x14ac:dyDescent="0.35">
      <c r="A62" s="319" t="s">
        <v>494</v>
      </c>
      <c r="B62" s="320" t="s">
        <v>495</v>
      </c>
      <c r="C62" s="320"/>
      <c r="D62" s="320" t="s">
        <v>496</v>
      </c>
      <c r="E62" s="321" t="s">
        <v>7</v>
      </c>
      <c r="M62" s="176"/>
      <c r="N62" s="176"/>
      <c r="O62" s="177"/>
    </row>
    <row r="63" spans="1:16" ht="14.5" customHeight="1" x14ac:dyDescent="0.35">
      <c r="A63" s="327" t="s">
        <v>514</v>
      </c>
      <c r="B63" s="328" t="s">
        <v>515</v>
      </c>
      <c r="C63" s="328"/>
      <c r="D63" s="328" t="s">
        <v>516</v>
      </c>
      <c r="E63" s="329" t="s">
        <v>7</v>
      </c>
      <c r="M63" s="176"/>
      <c r="N63" s="176"/>
      <c r="O63" s="177"/>
    </row>
    <row r="64" spans="1:16" ht="14.5" customHeight="1" x14ac:dyDescent="0.35">
      <c r="A64" s="327" t="s">
        <v>531</v>
      </c>
      <c r="B64" s="328" t="s">
        <v>532</v>
      </c>
      <c r="C64" s="328"/>
      <c r="D64" s="328" t="s">
        <v>533</v>
      </c>
      <c r="E64" s="329" t="s">
        <v>7</v>
      </c>
      <c r="M64" s="176"/>
      <c r="N64" s="176"/>
      <c r="O64" s="177"/>
    </row>
    <row r="65" spans="1:16" ht="14.5" customHeight="1" x14ac:dyDescent="0.35">
      <c r="A65" s="282" t="s">
        <v>277</v>
      </c>
      <c r="B65" s="283" t="s">
        <v>83</v>
      </c>
      <c r="C65" s="283"/>
      <c r="D65" s="284"/>
      <c r="E65" s="285"/>
      <c r="M65" s="176"/>
      <c r="N65" s="176"/>
      <c r="O65" s="359" t="s">
        <v>380</v>
      </c>
      <c r="P65" s="360" t="s">
        <v>7</v>
      </c>
    </row>
    <row r="66" spans="1:16" ht="14.5" customHeight="1" x14ac:dyDescent="0.35">
      <c r="A66" s="286" t="s">
        <v>145</v>
      </c>
      <c r="B66" s="287" t="s">
        <v>278</v>
      </c>
      <c r="C66" s="287"/>
      <c r="D66" s="287"/>
      <c r="E66" s="288"/>
      <c r="M66" s="176"/>
      <c r="N66" s="176"/>
      <c r="O66" s="177"/>
    </row>
    <row r="67" spans="1:16" ht="14.5" customHeight="1" x14ac:dyDescent="0.35">
      <c r="A67" s="286" t="s">
        <v>300</v>
      </c>
      <c r="B67" s="287" t="s">
        <v>301</v>
      </c>
      <c r="C67" s="287"/>
      <c r="D67" s="287"/>
      <c r="E67" s="288"/>
      <c r="M67" s="176"/>
      <c r="N67" s="176"/>
      <c r="O67" s="177"/>
    </row>
    <row r="68" spans="1:16" ht="14.5" customHeight="1" x14ac:dyDescent="0.35">
      <c r="A68" s="289" t="s">
        <v>305</v>
      </c>
      <c r="B68" s="290" t="s">
        <v>306</v>
      </c>
      <c r="C68" s="435"/>
      <c r="D68" s="350" t="s">
        <v>304</v>
      </c>
      <c r="E68" s="291" t="s">
        <v>6</v>
      </c>
      <c r="M68" s="176"/>
      <c r="N68" s="176"/>
      <c r="O68" s="177"/>
    </row>
    <row r="69" spans="1:16" ht="14.5" customHeight="1" x14ac:dyDescent="0.35">
      <c r="M69" s="176"/>
      <c r="N69" s="176"/>
      <c r="O69" s="177"/>
    </row>
    <row r="70" spans="1:16" ht="14.5" customHeight="1" x14ac:dyDescent="0.35">
      <c r="A70" s="286" t="s">
        <v>329</v>
      </c>
      <c r="B70" s="287" t="s">
        <v>330</v>
      </c>
      <c r="C70" s="287"/>
      <c r="D70" s="287"/>
      <c r="E70" s="288"/>
      <c r="M70" s="176"/>
      <c r="N70" s="176"/>
      <c r="O70" s="177"/>
    </row>
    <row r="71" spans="1:16" ht="14.5" customHeight="1" x14ac:dyDescent="0.35">
      <c r="A71" s="289" t="s">
        <v>331</v>
      </c>
      <c r="B71" s="290" t="s">
        <v>332</v>
      </c>
      <c r="C71" s="435"/>
      <c r="D71" s="1262" t="s">
        <v>333</v>
      </c>
      <c r="E71" s="291" t="s">
        <v>6</v>
      </c>
      <c r="M71" s="176"/>
      <c r="N71" s="176"/>
      <c r="O71" s="177"/>
    </row>
    <row r="72" spans="1:16" ht="14.5" customHeight="1" x14ac:dyDescent="0.35">
      <c r="A72" s="289" t="s">
        <v>334</v>
      </c>
      <c r="B72" s="290" t="s">
        <v>335</v>
      </c>
      <c r="C72" s="436"/>
      <c r="D72" s="1263"/>
      <c r="E72" s="291" t="s">
        <v>6</v>
      </c>
      <c r="M72" s="176"/>
      <c r="N72" s="176"/>
      <c r="O72" s="177"/>
    </row>
    <row r="73" spans="1:16" ht="14.5" customHeight="1" x14ac:dyDescent="0.35">
      <c r="A73" s="289" t="s">
        <v>336</v>
      </c>
      <c r="B73" s="290" t="s">
        <v>337</v>
      </c>
      <c r="C73" s="436"/>
      <c r="D73" s="1263"/>
      <c r="E73" s="291" t="s">
        <v>6</v>
      </c>
      <c r="G73" s="289" t="s">
        <v>338</v>
      </c>
      <c r="H73" s="290" t="s">
        <v>339</v>
      </c>
      <c r="M73" s="176"/>
      <c r="N73" s="176"/>
      <c r="O73" s="177"/>
    </row>
    <row r="74" spans="1:16" ht="14.5" customHeight="1" x14ac:dyDescent="0.35">
      <c r="A74" s="289" t="s">
        <v>338</v>
      </c>
      <c r="B74" s="290" t="s">
        <v>339</v>
      </c>
      <c r="C74" s="437"/>
      <c r="D74" s="1264"/>
      <c r="E74" s="291" t="s">
        <v>6</v>
      </c>
      <c r="M74" s="176"/>
      <c r="N74" s="176"/>
      <c r="O74" s="177"/>
    </row>
    <row r="75" spans="1:16" ht="14.5" customHeight="1" x14ac:dyDescent="0.35">
      <c r="A75"/>
      <c r="B75"/>
      <c r="C75"/>
      <c r="D75"/>
      <c r="E75"/>
      <c r="M75" s="176"/>
      <c r="N75" s="176"/>
      <c r="O75" s="177"/>
    </row>
    <row r="76" spans="1:16" ht="14.5" customHeight="1" x14ac:dyDescent="0.35">
      <c r="A76" s="293" t="s">
        <v>340</v>
      </c>
      <c r="B76" s="294" t="s">
        <v>82</v>
      </c>
      <c r="C76" s="294"/>
      <c r="D76" s="295"/>
      <c r="E76" s="296"/>
      <c r="M76" s="176"/>
      <c r="N76" s="176"/>
      <c r="O76" s="177"/>
    </row>
    <row r="77" spans="1:16" ht="14.5" customHeight="1" x14ac:dyDescent="0.35">
      <c r="A77" s="297" t="s">
        <v>184</v>
      </c>
      <c r="B77" s="298" t="s">
        <v>341</v>
      </c>
      <c r="C77" s="298"/>
      <c r="D77" s="298"/>
      <c r="E77" s="299"/>
      <c r="M77" s="176"/>
      <c r="N77" s="176"/>
      <c r="O77" s="177"/>
    </row>
    <row r="78" spans="1:16" ht="14.5" customHeight="1" x14ac:dyDescent="0.35">
      <c r="A78" s="300" t="s">
        <v>342</v>
      </c>
      <c r="B78" s="301" t="s">
        <v>343</v>
      </c>
      <c r="C78" s="440"/>
      <c r="D78" s="1265" t="s">
        <v>344</v>
      </c>
      <c r="E78" s="302" t="s">
        <v>6</v>
      </c>
      <c r="M78" s="176"/>
      <c r="N78" s="176"/>
      <c r="O78" s="177"/>
    </row>
    <row r="79" spans="1:16" s="175" customFormat="1" ht="14.5" customHeight="1" x14ac:dyDescent="0.35">
      <c r="A79" s="300" t="s">
        <v>345</v>
      </c>
      <c r="B79" s="301" t="s">
        <v>346</v>
      </c>
      <c r="C79" s="441"/>
      <c r="D79" s="1266"/>
      <c r="E79" s="302" t="s">
        <v>6</v>
      </c>
      <c r="G79" s="300" t="s">
        <v>347</v>
      </c>
      <c r="H79" s="301" t="s">
        <v>348</v>
      </c>
    </row>
    <row r="80" spans="1:16" s="175" customFormat="1" ht="14.5" customHeight="1" x14ac:dyDescent="0.35">
      <c r="A80" s="300" t="s">
        <v>347</v>
      </c>
      <c r="B80" s="301" t="s">
        <v>348</v>
      </c>
      <c r="C80" s="441"/>
      <c r="D80" s="1266"/>
      <c r="E80" s="302" t="s">
        <v>6</v>
      </c>
      <c r="G80" s="300" t="s">
        <v>349</v>
      </c>
      <c r="H80" s="301" t="s">
        <v>350</v>
      </c>
      <c r="M80" s="421" t="s">
        <v>461</v>
      </c>
      <c r="N80" s="422" t="s">
        <v>462</v>
      </c>
      <c r="O80" s="422" t="s">
        <v>463</v>
      </c>
      <c r="P80" s="423" t="s">
        <v>7</v>
      </c>
    </row>
    <row r="81" spans="1:16" s="175" customFormat="1" ht="14.5" customHeight="1" x14ac:dyDescent="0.35">
      <c r="A81" s="300" t="s">
        <v>349</v>
      </c>
      <c r="B81" s="301" t="s">
        <v>350</v>
      </c>
      <c r="C81" s="442"/>
      <c r="D81" s="1267"/>
      <c r="E81" s="302" t="s">
        <v>6</v>
      </c>
      <c r="G81" s="297" t="s">
        <v>185</v>
      </c>
      <c r="H81" s="298" t="s">
        <v>351</v>
      </c>
    </row>
    <row r="82" spans="1:16" s="175" customFormat="1" ht="14.5" customHeight="1" x14ac:dyDescent="0.35">
      <c r="A82" s="297" t="s">
        <v>185</v>
      </c>
      <c r="B82" s="298" t="s">
        <v>351</v>
      </c>
      <c r="C82" s="298"/>
      <c r="D82" s="298"/>
      <c r="E82" s="299"/>
      <c r="G82" s="300" t="s">
        <v>352</v>
      </c>
      <c r="H82" s="301" t="s">
        <v>353</v>
      </c>
    </row>
    <row r="83" spans="1:16" ht="14.5" customHeight="1" x14ac:dyDescent="0.35">
      <c r="A83" s="300" t="s">
        <v>352</v>
      </c>
      <c r="B83" s="301" t="s">
        <v>353</v>
      </c>
      <c r="C83" s="301"/>
      <c r="D83" s="301" t="s">
        <v>354</v>
      </c>
      <c r="E83" s="302" t="s">
        <v>6</v>
      </c>
      <c r="G83" s="297" t="s">
        <v>401</v>
      </c>
      <c r="H83" s="298" t="s">
        <v>402</v>
      </c>
      <c r="M83" s="175"/>
      <c r="N83" s="175"/>
      <c r="O83" s="175"/>
      <c r="P83" s="175"/>
    </row>
    <row r="84" spans="1:16" ht="14.5" customHeight="1" x14ac:dyDescent="0.35">
      <c r="A84" s="297" t="s">
        <v>401</v>
      </c>
      <c r="B84" s="298" t="s">
        <v>402</v>
      </c>
      <c r="C84" s="439"/>
      <c r="D84" s="175"/>
      <c r="E84" s="175"/>
      <c r="G84" s="175"/>
      <c r="H84" s="175"/>
      <c r="M84" s="176"/>
      <c r="N84" s="176"/>
      <c r="O84" s="177"/>
    </row>
    <row r="85" spans="1:16" s="175" customFormat="1" ht="14.5" customHeight="1" x14ac:dyDescent="0.35">
      <c r="G85" s="304" t="s">
        <v>411</v>
      </c>
      <c r="H85" s="305" t="s">
        <v>84</v>
      </c>
      <c r="M85" s="176"/>
      <c r="N85" s="176"/>
      <c r="O85" s="177"/>
      <c r="P85" s="178"/>
    </row>
    <row r="86" spans="1:16" s="175" customFormat="1" ht="14.5" customHeight="1" x14ac:dyDescent="0.35">
      <c r="A86" s="304" t="s">
        <v>411</v>
      </c>
      <c r="B86" s="305" t="s">
        <v>84</v>
      </c>
      <c r="C86" s="305"/>
      <c r="D86" s="306"/>
      <c r="E86" s="306"/>
      <c r="G86" s="307" t="s">
        <v>146</v>
      </c>
      <c r="H86" s="308" t="s">
        <v>412</v>
      </c>
      <c r="M86" s="176"/>
      <c r="N86" s="176"/>
      <c r="O86" s="177"/>
      <c r="P86" s="178"/>
    </row>
    <row r="87" spans="1:16" s="175" customFormat="1" ht="14.5" customHeight="1" x14ac:dyDescent="0.35">
      <c r="A87" s="307" t="s">
        <v>146</v>
      </c>
      <c r="B87" s="308" t="s">
        <v>412</v>
      </c>
      <c r="C87" s="308"/>
      <c r="D87" s="308"/>
      <c r="E87" s="309"/>
      <c r="G87" s="307" t="s">
        <v>163</v>
      </c>
      <c r="H87" s="308" t="s">
        <v>428</v>
      </c>
      <c r="M87" s="176"/>
      <c r="N87" s="176"/>
      <c r="O87" s="177"/>
      <c r="P87" s="178"/>
    </row>
    <row r="88" spans="1:16" s="175" customFormat="1" ht="14.5" customHeight="1" x14ac:dyDescent="0.35">
      <c r="A88" s="307" t="s">
        <v>163</v>
      </c>
      <c r="B88" s="308" t="s">
        <v>428</v>
      </c>
      <c r="C88" s="308"/>
      <c r="D88" s="308"/>
      <c r="E88" s="309"/>
      <c r="G88" s="307" t="s">
        <v>453</v>
      </c>
      <c r="H88" s="308" t="s">
        <v>454</v>
      </c>
    </row>
    <row r="89" spans="1:16" s="175" customFormat="1" ht="14.5" customHeight="1" x14ac:dyDescent="0.35">
      <c r="A89" s="307" t="s">
        <v>453</v>
      </c>
      <c r="B89" s="308" t="s">
        <v>454</v>
      </c>
      <c r="C89" s="308"/>
      <c r="D89" s="308"/>
      <c r="E89" s="309"/>
      <c r="G89" s="310" t="s">
        <v>455</v>
      </c>
      <c r="H89" s="311" t="s">
        <v>456</v>
      </c>
      <c r="M89" s="176"/>
      <c r="N89" s="176"/>
      <c r="O89" s="177"/>
      <c r="P89" s="178"/>
    </row>
    <row r="90" spans="1:16" s="175" customFormat="1" ht="14.5" customHeight="1" x14ac:dyDescent="0.35">
      <c r="A90" s="310" t="s">
        <v>455</v>
      </c>
      <c r="B90" s="311" t="s">
        <v>456</v>
      </c>
      <c r="C90" s="311"/>
      <c r="D90" s="311" t="s">
        <v>457</v>
      </c>
      <c r="E90" s="312" t="s">
        <v>6</v>
      </c>
      <c r="G90" s="279"/>
      <c r="H90" s="280"/>
      <c r="M90" s="176"/>
      <c r="N90" s="176"/>
      <c r="O90" s="177"/>
      <c r="P90" s="178"/>
    </row>
    <row r="91" spans="1:16" s="175" customFormat="1" ht="14.5" customHeight="1" x14ac:dyDescent="0.35">
      <c r="A91" s="279"/>
      <c r="B91" s="280"/>
      <c r="C91" s="280"/>
      <c r="D91" s="313"/>
      <c r="E91" s="281"/>
      <c r="G91" s="314" t="s">
        <v>464</v>
      </c>
      <c r="H91" s="315" t="s">
        <v>85</v>
      </c>
      <c r="M91" s="176"/>
      <c r="N91" s="176"/>
      <c r="O91" s="177"/>
      <c r="P91" s="178"/>
    </row>
    <row r="92" spans="1:16" s="175" customFormat="1" ht="14.5" customHeight="1" x14ac:dyDescent="0.35">
      <c r="A92" s="314" t="s">
        <v>464</v>
      </c>
      <c r="B92" s="315" t="s">
        <v>85</v>
      </c>
      <c r="C92" s="315"/>
      <c r="D92" s="316"/>
      <c r="E92" s="316"/>
      <c r="G92" s="317" t="s">
        <v>465</v>
      </c>
      <c r="H92" s="318" t="s">
        <v>466</v>
      </c>
      <c r="M92" s="176"/>
      <c r="N92" s="176"/>
      <c r="O92" s="177"/>
      <c r="P92" s="178"/>
    </row>
    <row r="93" spans="1:16" s="175" customFormat="1" ht="14.5" customHeight="1" x14ac:dyDescent="0.35">
      <c r="A93" s="317" t="s">
        <v>465</v>
      </c>
      <c r="B93" s="318" t="s">
        <v>466</v>
      </c>
      <c r="C93" s="318"/>
      <c r="D93" s="280"/>
      <c r="E93" s="281"/>
      <c r="G93" s="317" t="s">
        <v>474</v>
      </c>
      <c r="H93" s="318" t="s">
        <v>475</v>
      </c>
      <c r="M93" s="176"/>
      <c r="N93" s="176"/>
      <c r="O93" s="177"/>
      <c r="P93" s="178"/>
    </row>
    <row r="94" spans="1:16" s="175" customFormat="1" ht="14.5" customHeight="1" x14ac:dyDescent="0.35">
      <c r="A94" s="317" t="s">
        <v>474</v>
      </c>
      <c r="B94" s="318" t="s">
        <v>475</v>
      </c>
      <c r="C94" s="318"/>
      <c r="D94" s="280"/>
      <c r="E94" s="281"/>
      <c r="G94" s="319" t="s">
        <v>476</v>
      </c>
      <c r="H94" s="320" t="s">
        <v>477</v>
      </c>
      <c r="M94" s="176"/>
      <c r="N94" s="176"/>
      <c r="O94" s="177"/>
      <c r="P94" s="178"/>
    </row>
    <row r="95" spans="1:16" s="175" customFormat="1" ht="14.5" customHeight="1" x14ac:dyDescent="0.35">
      <c r="A95" s="319" t="s">
        <v>476</v>
      </c>
      <c r="B95" s="320" t="s">
        <v>477</v>
      </c>
      <c r="C95" s="320"/>
      <c r="D95" s="320"/>
      <c r="E95" s="321" t="s">
        <v>6</v>
      </c>
      <c r="M95" s="176"/>
      <c r="N95" s="176"/>
      <c r="O95" s="177"/>
      <c r="P95" s="178"/>
    </row>
    <row r="96" spans="1:16" s="175" customFormat="1" ht="14.5" customHeight="1" x14ac:dyDescent="0.35">
      <c r="G96" s="322" t="s">
        <v>502</v>
      </c>
      <c r="H96" s="323" t="s">
        <v>86</v>
      </c>
      <c r="M96" s="176"/>
      <c r="N96" s="176"/>
      <c r="O96" s="177"/>
      <c r="P96" s="178"/>
    </row>
    <row r="97" spans="1:16" s="175" customFormat="1" ht="14.5" customHeight="1" x14ac:dyDescent="0.35">
      <c r="A97" s="322" t="s">
        <v>502</v>
      </c>
      <c r="B97" s="323" t="s">
        <v>86</v>
      </c>
      <c r="C97" s="323"/>
      <c r="D97" s="324"/>
      <c r="E97" s="324"/>
      <c r="G97" s="325" t="s">
        <v>503</v>
      </c>
      <c r="H97" s="326" t="s">
        <v>504</v>
      </c>
      <c r="M97" s="176"/>
      <c r="N97" s="176"/>
      <c r="O97" s="177"/>
      <c r="P97" s="178"/>
    </row>
    <row r="98" spans="1:16" s="175" customFormat="1" ht="14.5" customHeight="1" x14ac:dyDescent="0.35">
      <c r="A98" s="325" t="s">
        <v>503</v>
      </c>
      <c r="B98" s="326" t="s">
        <v>504</v>
      </c>
      <c r="C98" s="326"/>
      <c r="D98" s="280"/>
      <c r="E98" s="281"/>
      <c r="G98" s="327" t="s">
        <v>519</v>
      </c>
      <c r="H98" s="328" t="s">
        <v>520</v>
      </c>
      <c r="M98" s="176"/>
      <c r="N98" s="176"/>
      <c r="O98" s="177"/>
      <c r="P98" s="178"/>
    </row>
    <row r="99" spans="1:16" ht="14.5" customHeight="1" x14ac:dyDescent="0.35">
      <c r="A99" s="327" t="s">
        <v>519</v>
      </c>
      <c r="B99" s="328" t="s">
        <v>520</v>
      </c>
      <c r="C99" s="328"/>
      <c r="D99" s="328"/>
      <c r="E99" s="329"/>
      <c r="G99" s="325" t="s">
        <v>521</v>
      </c>
      <c r="H99" s="326" t="s">
        <v>522</v>
      </c>
      <c r="M99" s="176"/>
      <c r="N99" s="176"/>
      <c r="O99" s="177"/>
    </row>
    <row r="100" spans="1:16" ht="14.5" customHeight="1" x14ac:dyDescent="0.35">
      <c r="A100" s="325" t="s">
        <v>521</v>
      </c>
      <c r="B100" s="326" t="s">
        <v>522</v>
      </c>
      <c r="C100" s="326"/>
      <c r="D100" s="280"/>
      <c r="E100" s="280"/>
      <c r="G100" s="173"/>
      <c r="H100" s="174"/>
      <c r="M100" s="176"/>
      <c r="N100" s="176"/>
      <c r="O100" s="177"/>
    </row>
    <row r="101" spans="1:16" ht="14.5" customHeight="1" x14ac:dyDescent="0.35">
      <c r="G101" s="327" t="s">
        <v>534</v>
      </c>
      <c r="H101" s="328" t="s">
        <v>535</v>
      </c>
      <c r="M101" s="176"/>
      <c r="N101" s="176"/>
      <c r="O101" s="177"/>
    </row>
    <row r="102" spans="1:16" s="175" customFormat="1" ht="14.5" customHeight="1" x14ac:dyDescent="0.35">
      <c r="A102" s="327" t="s">
        <v>534</v>
      </c>
      <c r="B102" s="328" t="s">
        <v>535</v>
      </c>
      <c r="C102" s="328"/>
      <c r="D102" s="328" t="s">
        <v>536</v>
      </c>
      <c r="E102" s="329" t="s">
        <v>6</v>
      </c>
      <c r="G102" s="279"/>
      <c r="H102" s="280"/>
      <c r="M102" s="289" t="s">
        <v>331</v>
      </c>
      <c r="N102" s="290" t="s">
        <v>332</v>
      </c>
      <c r="O102" s="435" t="s">
        <v>333</v>
      </c>
      <c r="P102" s="291" t="s">
        <v>6</v>
      </c>
    </row>
    <row r="103" spans="1:16" ht="14.5" customHeight="1" x14ac:dyDescent="0.35">
      <c r="A103" s="279"/>
      <c r="B103" s="280"/>
      <c r="C103" s="280"/>
      <c r="D103" s="280"/>
      <c r="E103" s="281"/>
      <c r="G103" s="330" t="s">
        <v>537</v>
      </c>
      <c r="H103" s="331" t="s">
        <v>538</v>
      </c>
      <c r="M103" s="289" t="s">
        <v>334</v>
      </c>
      <c r="N103" s="290" t="s">
        <v>335</v>
      </c>
      <c r="O103" s="436"/>
      <c r="P103" s="291" t="s">
        <v>6</v>
      </c>
    </row>
    <row r="104" spans="1:16" ht="14.5" customHeight="1" x14ac:dyDescent="0.35">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x14ac:dyDescent="0.35">
      <c r="A105" s="334" t="s">
        <v>539</v>
      </c>
      <c r="B105" s="335" t="s">
        <v>540</v>
      </c>
      <c r="C105" s="335"/>
      <c r="D105" s="280"/>
      <c r="E105" s="281"/>
      <c r="G105" s="336" t="s">
        <v>541</v>
      </c>
      <c r="H105" s="337" t="s">
        <v>542</v>
      </c>
      <c r="M105" s="297" t="s">
        <v>184</v>
      </c>
      <c r="N105" s="298" t="s">
        <v>341</v>
      </c>
      <c r="O105" s="298"/>
      <c r="P105" s="299"/>
    </row>
    <row r="106" spans="1:16" s="175" customFormat="1" ht="14.5" customHeight="1" x14ac:dyDescent="0.35">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x14ac:dyDescent="0.35">
      <c r="A107" s="334" t="s">
        <v>543</v>
      </c>
      <c r="B107" s="335" t="s">
        <v>544</v>
      </c>
      <c r="C107" s="335"/>
      <c r="D107" s="280"/>
      <c r="E107" s="281"/>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79"/>
      <c r="H129" s="280"/>
    </row>
    <row r="130" spans="1:8" ht="14.5" customHeight="1" x14ac:dyDescent="0.35">
      <c r="A130" s="279"/>
      <c r="B130" s="280"/>
      <c r="C130" s="280"/>
      <c r="D130" s="280"/>
      <c r="E130" s="281"/>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71" t="s">
        <v>276</v>
      </c>
      <c r="B1" s="1271"/>
      <c r="C1" s="1271"/>
      <c r="D1" s="1271"/>
      <c r="F1" t="s">
        <v>570</v>
      </c>
      <c r="G1" t="s">
        <v>571</v>
      </c>
      <c r="J1" t="s">
        <v>572</v>
      </c>
      <c r="K1" t="s">
        <v>573</v>
      </c>
      <c r="N1" t="s">
        <v>574</v>
      </c>
      <c r="O1" t="s">
        <v>575</v>
      </c>
      <c r="Q1" t="s">
        <v>1</v>
      </c>
      <c r="R1" t="s">
        <v>576</v>
      </c>
    </row>
    <row r="2" spans="1:18" ht="21" x14ac:dyDescent="0.35">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x14ac:dyDescent="0.35">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x14ac:dyDescent="0.35">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x14ac:dyDescent="0.35">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x14ac:dyDescent="0.35">
      <c r="A6" s="289" t="s">
        <v>282</v>
      </c>
      <c r="B6" s="290" t="s">
        <v>283</v>
      </c>
      <c r="C6" s="1262"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x14ac:dyDescent="0.35">
      <c r="A7" s="289" t="s">
        <v>285</v>
      </c>
      <c r="B7" s="290" t="s">
        <v>286</v>
      </c>
      <c r="C7" s="1263"/>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x14ac:dyDescent="0.35">
      <c r="A8" s="289" t="s">
        <v>287</v>
      </c>
      <c r="B8" s="290" t="s">
        <v>288</v>
      </c>
      <c r="C8" s="1263"/>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x14ac:dyDescent="0.35">
      <c r="A9" s="289" t="s">
        <v>289</v>
      </c>
      <c r="B9" s="290" t="s">
        <v>290</v>
      </c>
      <c r="C9" s="1264"/>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x14ac:dyDescent="0.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x14ac:dyDescent="0.35">
      <c r="A11" s="289" t="s">
        <v>292</v>
      </c>
      <c r="B11" s="290" t="s">
        <v>293</v>
      </c>
      <c r="C11" s="1262"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x14ac:dyDescent="0.35">
      <c r="A12" s="289" t="s">
        <v>295</v>
      </c>
      <c r="B12" s="290" t="s">
        <v>296</v>
      </c>
      <c r="C12" s="1264"/>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x14ac:dyDescent="0.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x14ac:dyDescent="0.3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x14ac:dyDescent="0.35">
      <c r="A15" s="289" t="s">
        <v>302</v>
      </c>
      <c r="B15" s="290" t="s">
        <v>303</v>
      </c>
      <c r="C15" s="1262"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x14ac:dyDescent="0.35">
      <c r="A16" s="289" t="s">
        <v>305</v>
      </c>
      <c r="B16" s="290" t="s">
        <v>306</v>
      </c>
      <c r="C16" s="1263"/>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x14ac:dyDescent="0.35">
      <c r="A17" s="289" t="s">
        <v>307</v>
      </c>
      <c r="B17" s="290" t="s">
        <v>308</v>
      </c>
      <c r="C17" s="1263"/>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x14ac:dyDescent="0.35">
      <c r="A18" s="289" t="s">
        <v>309</v>
      </c>
      <c r="B18" s="290" t="s">
        <v>310</v>
      </c>
      <c r="C18" s="1264"/>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x14ac:dyDescent="0.3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x14ac:dyDescent="0.3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x14ac:dyDescent="0.35">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x14ac:dyDescent="0.3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x14ac:dyDescent="0.35">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x14ac:dyDescent="0.35">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x14ac:dyDescent="0.35">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x14ac:dyDescent="0.35">
      <c r="A26" s="289" t="s">
        <v>331</v>
      </c>
      <c r="B26" s="290" t="s">
        <v>332</v>
      </c>
      <c r="C26" s="1262" t="s">
        <v>333</v>
      </c>
      <c r="D26" s="291" t="s">
        <v>6</v>
      </c>
      <c r="N26" s="300" t="s">
        <v>347</v>
      </c>
      <c r="O26" s="301" t="s">
        <v>348</v>
      </c>
      <c r="P26" s="441" t="str">
        <f t="shared" si="2"/>
        <v>B1-03 - Identifier les paramètres d’un modèle.</v>
      </c>
      <c r="Q26" s="440" t="s">
        <v>344</v>
      </c>
      <c r="R26" s="302" t="s">
        <v>6</v>
      </c>
    </row>
    <row r="27" spans="1:18" ht="21" x14ac:dyDescent="0.35">
      <c r="A27" s="289" t="s">
        <v>334</v>
      </c>
      <c r="B27" s="290" t="s">
        <v>335</v>
      </c>
      <c r="C27" s="1263"/>
      <c r="D27" s="291" t="s">
        <v>6</v>
      </c>
      <c r="N27" s="300" t="s">
        <v>349</v>
      </c>
      <c r="O27" s="301" t="s">
        <v>350</v>
      </c>
      <c r="P27" s="442" t="str">
        <f t="shared" si="2"/>
        <v>B1-04 - Identifier et justifier les hypothèses nécessaires à la modélisation.</v>
      </c>
      <c r="Q27" s="440" t="s">
        <v>344</v>
      </c>
      <c r="R27" s="302" t="s">
        <v>6</v>
      </c>
    </row>
    <row r="28" spans="1:18" ht="31.5" x14ac:dyDescent="0.35">
      <c r="A28" s="289" t="s">
        <v>336</v>
      </c>
      <c r="B28" s="290" t="s">
        <v>337</v>
      </c>
      <c r="C28" s="1263"/>
      <c r="D28" s="291" t="s">
        <v>6</v>
      </c>
      <c r="N28" s="300" t="s">
        <v>352</v>
      </c>
      <c r="O28" s="301" t="s">
        <v>353</v>
      </c>
      <c r="P28" s="301" t="str">
        <f t="shared" si="2"/>
        <v>B2-01 - Choisir un modèle adapté aux performances à prévoir ou à évaluer.</v>
      </c>
      <c r="Q28" s="301" t="s">
        <v>354</v>
      </c>
      <c r="R28" s="302" t="s">
        <v>6</v>
      </c>
    </row>
    <row r="29" spans="1:18" ht="31.5" x14ac:dyDescent="0.35">
      <c r="A29" s="289" t="s">
        <v>338</v>
      </c>
      <c r="B29" s="290" t="s">
        <v>339</v>
      </c>
      <c r="C29" s="1264"/>
      <c r="D29" s="291" t="s">
        <v>6</v>
      </c>
      <c r="N29" s="300" t="s">
        <v>355</v>
      </c>
      <c r="O29" s="301" t="s">
        <v>356</v>
      </c>
      <c r="P29" s="440" t="str">
        <f t="shared" si="2"/>
        <v>B2-02 - Compléter un modèle multiphysique.</v>
      </c>
      <c r="Q29" s="342" t="s">
        <v>357</v>
      </c>
      <c r="R29" s="302" t="s">
        <v>7</v>
      </c>
    </row>
    <row r="30" spans="1:18" ht="31.5" x14ac:dyDescent="0.35">
      <c r="N30" s="300" t="s">
        <v>358</v>
      </c>
      <c r="O30" s="301" t="s">
        <v>359</v>
      </c>
      <c r="P30" s="442" t="str">
        <f t="shared" si="2"/>
        <v>B2-03 - Associer un modèle aux composants des chaines fonctionnelles.</v>
      </c>
      <c r="Q30" s="342" t="s">
        <v>357</v>
      </c>
      <c r="R30" s="302" t="s">
        <v>7</v>
      </c>
    </row>
    <row r="31" spans="1:18" ht="73.5" x14ac:dyDescent="0.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x14ac:dyDescent="0.35">
      <c r="A32" s="297" t="s">
        <v>184</v>
      </c>
      <c r="B32" s="298" t="s">
        <v>341</v>
      </c>
      <c r="C32" s="298"/>
      <c r="D32" s="299"/>
      <c r="N32" s="300" t="s">
        <v>363</v>
      </c>
      <c r="O32" s="301" t="s">
        <v>364</v>
      </c>
      <c r="P32" s="301" t="str">
        <f t="shared" si="2"/>
        <v>B2-05 - Modéliser le signal d'entrée.</v>
      </c>
      <c r="Q32" s="301" t="s">
        <v>365</v>
      </c>
      <c r="R32" s="302" t="s">
        <v>2</v>
      </c>
    </row>
    <row r="33" spans="1:18" ht="42" x14ac:dyDescent="0.35">
      <c r="A33" s="300" t="s">
        <v>342</v>
      </c>
      <c r="B33" s="301" t="s">
        <v>343</v>
      </c>
      <c r="C33" s="1265"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x14ac:dyDescent="0.35">
      <c r="A34" s="300" t="s">
        <v>345</v>
      </c>
      <c r="B34" s="301" t="s">
        <v>346</v>
      </c>
      <c r="C34" s="1266"/>
      <c r="D34" s="302" t="s">
        <v>6</v>
      </c>
      <c r="N34" s="300" t="s">
        <v>369</v>
      </c>
      <c r="O34" s="301" t="s">
        <v>370</v>
      </c>
      <c r="P34" s="301" t="str">
        <f t="shared" si="2"/>
        <v xml:space="preserve">B2-07 - Modéliser un système par schéma-blocs. </v>
      </c>
      <c r="Q34" s="301" t="s">
        <v>371</v>
      </c>
      <c r="R34" s="302" t="s">
        <v>2</v>
      </c>
    </row>
    <row r="35" spans="1:18" ht="47.5" customHeight="1" x14ac:dyDescent="0.35">
      <c r="A35" s="300" t="s">
        <v>347</v>
      </c>
      <c r="B35" s="301" t="s">
        <v>348</v>
      </c>
      <c r="C35" s="1266"/>
      <c r="D35" s="302" t="s">
        <v>6</v>
      </c>
      <c r="N35" s="300" t="s">
        <v>372</v>
      </c>
      <c r="O35" s="301" t="s">
        <v>373</v>
      </c>
      <c r="P35" s="301" t="str">
        <f t="shared" si="2"/>
        <v>B2-08 - Simplifier un modèle.</v>
      </c>
      <c r="Q35" s="301" t="s">
        <v>580</v>
      </c>
      <c r="R35" s="302" t="s">
        <v>7</v>
      </c>
    </row>
    <row r="36" spans="1:18" ht="60" customHeight="1" x14ac:dyDescent="0.35">
      <c r="A36" s="300" t="s">
        <v>349</v>
      </c>
      <c r="B36" s="301" t="s">
        <v>350</v>
      </c>
      <c r="C36" s="1267"/>
      <c r="D36" s="302" t="s">
        <v>6</v>
      </c>
      <c r="N36" s="300" t="s">
        <v>375</v>
      </c>
      <c r="O36" s="301" t="s">
        <v>376</v>
      </c>
      <c r="P36" s="301" t="str">
        <f t="shared" si="2"/>
        <v xml:space="preserve">B2-09 - Modéliser un correcteur numérique. </v>
      </c>
      <c r="Q36" s="301" t="s">
        <v>377</v>
      </c>
      <c r="R36" s="302" t="s">
        <v>6</v>
      </c>
    </row>
    <row r="37" spans="1:18" ht="31.5" x14ac:dyDescent="0.3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x14ac:dyDescent="0.3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x14ac:dyDescent="0.35">
      <c r="A39" s="300" t="s">
        <v>355</v>
      </c>
      <c r="B39" s="301" t="s">
        <v>356</v>
      </c>
      <c r="C39" s="1265"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x14ac:dyDescent="0.35">
      <c r="A40" s="300" t="s">
        <v>358</v>
      </c>
      <c r="B40" s="301" t="s">
        <v>359</v>
      </c>
      <c r="C40" s="1267"/>
      <c r="D40" s="302" t="s">
        <v>7</v>
      </c>
      <c r="N40" s="303" t="s">
        <v>386</v>
      </c>
      <c r="O40" s="301" t="s">
        <v>387</v>
      </c>
      <c r="P40" s="301" t="str">
        <f t="shared" si="2"/>
        <v>B2-13 - Modéliser la cinématique d'un ensemble de solides.</v>
      </c>
      <c r="Q40" s="301" t="s">
        <v>388</v>
      </c>
      <c r="R40" s="302" t="s">
        <v>4</v>
      </c>
    </row>
    <row r="41" spans="1:18" ht="84" x14ac:dyDescent="0.35">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x14ac:dyDescent="0.3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x14ac:dyDescent="0.35">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x14ac:dyDescent="0.3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x14ac:dyDescent="0.3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x14ac:dyDescent="0.3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x14ac:dyDescent="0.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x14ac:dyDescent="0.35">
      <c r="A48" s="303" t="s">
        <v>381</v>
      </c>
      <c r="B48" s="301" t="s">
        <v>382</v>
      </c>
      <c r="C48" s="1265" t="s">
        <v>383</v>
      </c>
      <c r="D48" s="302" t="s">
        <v>2</v>
      </c>
      <c r="N48" s="310" t="s">
        <v>413</v>
      </c>
      <c r="O48" s="311" t="s">
        <v>414</v>
      </c>
      <c r="P48" s="311" t="str">
        <f t="shared" si="2"/>
        <v>C1-01 - Proposer une démarche permettant d'évaluer les performances des systèmes asservis.</v>
      </c>
      <c r="Q48" s="311" t="s">
        <v>415</v>
      </c>
      <c r="R48" s="312" t="s">
        <v>4</v>
      </c>
    </row>
    <row r="49" spans="1:18" ht="42" x14ac:dyDescent="0.35">
      <c r="A49" s="303" t="s">
        <v>384</v>
      </c>
      <c r="B49" s="301" t="s">
        <v>385</v>
      </c>
      <c r="C49" s="1267"/>
      <c r="D49" s="302" t="s">
        <v>2</v>
      </c>
      <c r="N49" s="310" t="s">
        <v>416</v>
      </c>
      <c r="O49" s="311" t="s">
        <v>417</v>
      </c>
      <c r="P49" s="311" t="str">
        <f t="shared" si="2"/>
        <v>C1-02 - Proposer une démarche de réglage d'un correcteur.</v>
      </c>
      <c r="Q49" s="311" t="s">
        <v>418</v>
      </c>
      <c r="R49" s="312" t="s">
        <v>7</v>
      </c>
    </row>
    <row r="50" spans="1:18" ht="84" x14ac:dyDescent="0.35">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x14ac:dyDescent="0.35">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x14ac:dyDescent="0.35">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x14ac:dyDescent="0.35">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x14ac:dyDescent="0.35">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x14ac:dyDescent="0.35">
      <c r="A55" s="297" t="s">
        <v>401</v>
      </c>
      <c r="B55" s="298" t="s">
        <v>402</v>
      </c>
      <c r="C55" s="298"/>
      <c r="D55" s="299"/>
      <c r="N55" s="310" t="s">
        <v>434</v>
      </c>
      <c r="O55" s="311" t="s">
        <v>435</v>
      </c>
      <c r="P55" s="311" t="str">
        <f t="shared" si="2"/>
        <v>C2-03 - Déterminer les performances d'un système asservi.</v>
      </c>
      <c r="Q55" s="311" t="s">
        <v>436</v>
      </c>
      <c r="R55" s="312" t="s">
        <v>4</v>
      </c>
    </row>
    <row r="56" spans="1:18" ht="21" x14ac:dyDescent="0.35">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x14ac:dyDescent="0.3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x14ac:dyDescent="0.35">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x14ac:dyDescent="0.35">
      <c r="A59" s="279"/>
      <c r="B59" s="280"/>
      <c r="C59" s="280"/>
      <c r="D59" s="281"/>
      <c r="N59" s="310" t="s">
        <v>445</v>
      </c>
      <c r="O59" s="311" t="s">
        <v>446</v>
      </c>
      <c r="P59" s="311" t="str">
        <f t="shared" si="2"/>
        <v>C2-07 - Déterminer les actions mécaniques en statique.</v>
      </c>
      <c r="Q59" s="311" t="s">
        <v>447</v>
      </c>
      <c r="R59" s="312" t="s">
        <v>4</v>
      </c>
    </row>
    <row r="60" spans="1:18" ht="105" x14ac:dyDescent="0.3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x14ac:dyDescent="0.3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x14ac:dyDescent="0.3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x14ac:dyDescent="0.35">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x14ac:dyDescent="0.3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x14ac:dyDescent="0.35">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x14ac:dyDescent="0.3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x14ac:dyDescent="0.35">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x14ac:dyDescent="0.35">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x14ac:dyDescent="0.35">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x14ac:dyDescent="0.3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x14ac:dyDescent="0.35">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x14ac:dyDescent="0.3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x14ac:dyDescent="0.35">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x14ac:dyDescent="0.3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x14ac:dyDescent="0.35">
      <c r="A75" s="310" t="s">
        <v>448</v>
      </c>
      <c r="B75" s="311" t="s">
        <v>449</v>
      </c>
      <c r="C75" s="1272" t="s">
        <v>450</v>
      </c>
      <c r="D75" s="312" t="s">
        <v>7</v>
      </c>
      <c r="N75" s="319" t="s">
        <v>492</v>
      </c>
      <c r="O75" s="320" t="s">
        <v>493</v>
      </c>
      <c r="P75" s="320" t="str">
        <f t="shared" si="3"/>
        <v>D3-02 - Mettre en œuvre un appareil de mesure adapté à la caractéristique de la grandeur à mesurer.</v>
      </c>
      <c r="Q75" s="320"/>
      <c r="R75" s="321" t="s">
        <v>7</v>
      </c>
    </row>
    <row r="76" spans="1:18" ht="42" x14ac:dyDescent="0.35">
      <c r="A76" s="310" t="s">
        <v>451</v>
      </c>
      <c r="B76" s="311" t="s">
        <v>452</v>
      </c>
      <c r="C76" s="1273"/>
      <c r="D76" s="312" t="s">
        <v>7</v>
      </c>
      <c r="N76" s="319" t="s">
        <v>494</v>
      </c>
      <c r="O76" s="320" t="s">
        <v>495</v>
      </c>
      <c r="P76" s="320" t="str">
        <f t="shared" si="3"/>
        <v xml:space="preserve">D3-03 - Effectuer des traitements à partir de données. </v>
      </c>
      <c r="Q76" s="320" t="s">
        <v>496</v>
      </c>
      <c r="R76" s="321" t="s">
        <v>7</v>
      </c>
    </row>
    <row r="77" spans="1:18" ht="21" x14ac:dyDescent="0.35">
      <c r="A77" s="307" t="s">
        <v>453</v>
      </c>
      <c r="B77" s="308" t="s">
        <v>454</v>
      </c>
      <c r="C77" s="308"/>
      <c r="D77" s="309"/>
      <c r="N77" s="319" t="s">
        <v>497</v>
      </c>
      <c r="O77" s="320" t="s">
        <v>498</v>
      </c>
      <c r="P77" s="445" t="str">
        <f t="shared" si="3"/>
        <v>D3-04 - Identifier les erreurs de mesure.</v>
      </c>
      <c r="Q77" s="347" t="s">
        <v>499</v>
      </c>
      <c r="R77" s="321" t="s">
        <v>4</v>
      </c>
    </row>
    <row r="78" spans="1:18" ht="42" x14ac:dyDescent="0.35">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x14ac:dyDescent="0.35">
      <c r="A79" s="310" t="s">
        <v>458</v>
      </c>
      <c r="B79" s="311" t="s">
        <v>459</v>
      </c>
      <c r="C79" s="311" t="s">
        <v>460</v>
      </c>
      <c r="D79" s="312" t="s">
        <v>7</v>
      </c>
      <c r="N79" s="327" t="s">
        <v>505</v>
      </c>
      <c r="O79" s="328" t="s">
        <v>506</v>
      </c>
      <c r="P79" s="328" t="str">
        <f t="shared" si="3"/>
        <v>E1-01 - Rechercher des informations.</v>
      </c>
      <c r="Q79" s="328" t="s">
        <v>507</v>
      </c>
      <c r="R79" s="329" t="s">
        <v>4</v>
      </c>
    </row>
    <row r="80" spans="1:18" ht="52.5" x14ac:dyDescent="0.3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x14ac:dyDescent="0.35">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x14ac:dyDescent="0.35">
      <c r="A82" s="314" t="s">
        <v>464</v>
      </c>
      <c r="B82" s="315" t="s">
        <v>85</v>
      </c>
      <c r="C82" s="316"/>
      <c r="D82" s="316"/>
      <c r="N82" s="327" t="s">
        <v>512</v>
      </c>
      <c r="O82" s="328" t="s">
        <v>513</v>
      </c>
      <c r="P82" s="328" t="str">
        <f t="shared" si="3"/>
        <v>E1-04 - Extraire les informations utiles d’un dossier technique.</v>
      </c>
      <c r="Q82" s="328"/>
      <c r="R82" s="329" t="s">
        <v>4</v>
      </c>
    </row>
    <row r="83" spans="1:18" ht="21" x14ac:dyDescent="0.35">
      <c r="A83" s="317" t="s">
        <v>465</v>
      </c>
      <c r="B83" s="318" t="s">
        <v>466</v>
      </c>
      <c r="C83" s="280"/>
      <c r="D83" s="281"/>
      <c r="N83" s="327" t="s">
        <v>514</v>
      </c>
      <c r="O83" s="328" t="s">
        <v>515</v>
      </c>
      <c r="P83" s="328" t="str">
        <f t="shared" si="3"/>
        <v>E1-05 - Lire et décoder un document technique.</v>
      </c>
      <c r="Q83" s="328" t="s">
        <v>516</v>
      </c>
      <c r="R83" s="329" t="s">
        <v>7</v>
      </c>
    </row>
    <row r="84" spans="1:18" ht="21" x14ac:dyDescent="0.35">
      <c r="A84" s="319" t="s">
        <v>467</v>
      </c>
      <c r="B84" s="320" t="s">
        <v>468</v>
      </c>
      <c r="C84" s="320"/>
      <c r="D84" s="321" t="s">
        <v>2</v>
      </c>
      <c r="N84" s="327" t="s">
        <v>517</v>
      </c>
      <c r="O84" s="328" t="s">
        <v>518</v>
      </c>
      <c r="P84" s="328" t="str">
        <f t="shared" si="3"/>
        <v>E1-06 - Trier les informations selon des critères.</v>
      </c>
      <c r="Q84" s="328"/>
      <c r="R84" s="329" t="s">
        <v>4</v>
      </c>
    </row>
    <row r="85" spans="1:18" ht="31.5" x14ac:dyDescent="0.3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x14ac:dyDescent="0.35">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x14ac:dyDescent="0.35">
      <c r="A87" s="317" t="s">
        <v>474</v>
      </c>
      <c r="B87" s="318" t="s">
        <v>475</v>
      </c>
      <c r="C87" s="280"/>
      <c r="D87" s="281"/>
      <c r="N87" s="327" t="s">
        <v>525</v>
      </c>
      <c r="O87" s="328" t="s">
        <v>526</v>
      </c>
      <c r="P87" s="328" t="str">
        <f t="shared" si="3"/>
        <v>E2-02 - Faire preuve d’écoute et confronter des points de vue.</v>
      </c>
      <c r="Q87" s="328"/>
      <c r="R87" s="329" t="s">
        <v>4</v>
      </c>
    </row>
    <row r="88" spans="1:18" x14ac:dyDescent="0.35">
      <c r="A88" s="319" t="s">
        <v>476</v>
      </c>
      <c r="B88" s="320" t="s">
        <v>477</v>
      </c>
      <c r="C88" s="320"/>
      <c r="D88" s="321" t="s">
        <v>6</v>
      </c>
      <c r="N88" s="327" t="s">
        <v>527</v>
      </c>
      <c r="O88" s="328" t="s">
        <v>528</v>
      </c>
      <c r="P88" s="328" t="str">
        <f t="shared" si="3"/>
        <v>E2-03 - Présenter les étapes de son travail.</v>
      </c>
      <c r="Q88" s="328"/>
      <c r="R88" s="329" t="s">
        <v>4</v>
      </c>
    </row>
    <row r="89" spans="1:18" ht="21" x14ac:dyDescent="0.35">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x14ac:dyDescent="0.35">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x14ac:dyDescent="0.3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x14ac:dyDescent="0.35">
      <c r="A92" s="319" t="s">
        <v>484</v>
      </c>
      <c r="B92" s="320" t="s">
        <v>485</v>
      </c>
      <c r="C92" s="320"/>
      <c r="D92" s="321" t="s">
        <v>4</v>
      </c>
      <c r="N92" s="336" t="s">
        <v>541</v>
      </c>
      <c r="O92" s="337" t="s">
        <v>542</v>
      </c>
      <c r="P92" s="337" t="str">
        <f t="shared" si="3"/>
        <v>F1-01 - Proposer une architecture fonctionnelle et organique.</v>
      </c>
      <c r="Q92" s="337"/>
      <c r="R92" s="338" t="s">
        <v>6</v>
      </c>
    </row>
    <row r="93" spans="1:18" ht="42" x14ac:dyDescent="0.35">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x14ac:dyDescent="0.35">
      <c r="A94" s="317" t="s">
        <v>488</v>
      </c>
      <c r="B94" s="318" t="s">
        <v>489</v>
      </c>
      <c r="C94" s="280"/>
      <c r="D94" s="281"/>
    </row>
    <row r="95" spans="1:18" x14ac:dyDescent="0.35">
      <c r="A95" s="319" t="s">
        <v>490</v>
      </c>
      <c r="B95" s="320" t="s">
        <v>491</v>
      </c>
      <c r="C95" s="320"/>
      <c r="D95" s="321" t="s">
        <v>2</v>
      </c>
    </row>
    <row r="96" spans="1:18" ht="21" x14ac:dyDescent="0.35">
      <c r="A96" s="319" t="s">
        <v>492</v>
      </c>
      <c r="B96" s="320" t="s">
        <v>493</v>
      </c>
      <c r="C96" s="320"/>
      <c r="D96" s="321" t="s">
        <v>7</v>
      </c>
    </row>
    <row r="97" spans="1:4" ht="31.5" x14ac:dyDescent="0.35">
      <c r="A97" s="319" t="s">
        <v>494</v>
      </c>
      <c r="B97" s="320" t="s">
        <v>495</v>
      </c>
      <c r="C97" s="320" t="s">
        <v>496</v>
      </c>
      <c r="D97" s="321" t="s">
        <v>7</v>
      </c>
    </row>
    <row r="98" spans="1:4" x14ac:dyDescent="0.35">
      <c r="A98" s="319" t="s">
        <v>497</v>
      </c>
      <c r="B98" s="320" t="s">
        <v>498</v>
      </c>
      <c r="C98" s="1269" t="s">
        <v>499</v>
      </c>
      <c r="D98" s="321" t="s">
        <v>4</v>
      </c>
    </row>
    <row r="99" spans="1:4" x14ac:dyDescent="0.35">
      <c r="A99" s="319" t="s">
        <v>500</v>
      </c>
      <c r="B99" s="320" t="s">
        <v>501</v>
      </c>
      <c r="C99" s="1270"/>
      <c r="D99" s="321" t="s">
        <v>4</v>
      </c>
    </row>
    <row r="100" spans="1:4" x14ac:dyDescent="0.35">
      <c r="A100" s="279"/>
      <c r="B100" s="280"/>
      <c r="C100" s="280"/>
      <c r="D100" s="281"/>
    </row>
    <row r="101" spans="1:4" x14ac:dyDescent="0.35">
      <c r="A101" s="322" t="s">
        <v>502</v>
      </c>
      <c r="B101" s="323" t="s">
        <v>86</v>
      </c>
      <c r="C101" s="324"/>
      <c r="D101" s="324"/>
    </row>
    <row r="102" spans="1:4" x14ac:dyDescent="0.35">
      <c r="C102" s="280"/>
      <c r="D102" s="281"/>
    </row>
    <row r="103" spans="1:4" ht="21" x14ac:dyDescent="0.35">
      <c r="A103" s="327" t="s">
        <v>505</v>
      </c>
      <c r="B103" s="328" t="s">
        <v>506</v>
      </c>
      <c r="C103" s="328" t="s">
        <v>507</v>
      </c>
      <c r="D103" s="329" t="s">
        <v>4</v>
      </c>
    </row>
    <row r="104" spans="1:4" x14ac:dyDescent="0.35">
      <c r="A104" s="327" t="s">
        <v>508</v>
      </c>
      <c r="B104" s="328" t="s">
        <v>509</v>
      </c>
      <c r="C104" s="328"/>
      <c r="D104" s="329" t="s">
        <v>4</v>
      </c>
    </row>
    <row r="105" spans="1:4" ht="21" x14ac:dyDescent="0.35">
      <c r="A105" s="327" t="s">
        <v>510</v>
      </c>
      <c r="B105" s="328" t="s">
        <v>511</v>
      </c>
      <c r="C105" s="328"/>
      <c r="D105" s="329" t="s">
        <v>4</v>
      </c>
    </row>
    <row r="106" spans="1:4" x14ac:dyDescent="0.35">
      <c r="A106" s="327" t="s">
        <v>512</v>
      </c>
      <c r="B106" s="328" t="s">
        <v>513</v>
      </c>
      <c r="C106" s="328"/>
      <c r="D106" s="329" t="s">
        <v>4</v>
      </c>
    </row>
    <row r="107" spans="1:4" ht="21" x14ac:dyDescent="0.35">
      <c r="A107" s="327" t="s">
        <v>514</v>
      </c>
      <c r="B107" s="328" t="s">
        <v>515</v>
      </c>
      <c r="C107" s="328" t="s">
        <v>516</v>
      </c>
      <c r="D107" s="329" t="s">
        <v>7</v>
      </c>
    </row>
    <row r="108" spans="1:4" x14ac:dyDescent="0.35">
      <c r="A108" s="327" t="s">
        <v>517</v>
      </c>
      <c r="B108" s="328" t="s">
        <v>518</v>
      </c>
      <c r="C108" s="328"/>
      <c r="D108" s="329" t="s">
        <v>4</v>
      </c>
    </row>
    <row r="109" spans="1:4" x14ac:dyDescent="0.35">
      <c r="A109" s="327" t="s">
        <v>519</v>
      </c>
      <c r="B109" s="328" t="s">
        <v>520</v>
      </c>
      <c r="C109" s="328"/>
      <c r="D109" s="329"/>
    </row>
    <row r="110" spans="1:4" x14ac:dyDescent="0.35">
      <c r="A110" s="325" t="s">
        <v>521</v>
      </c>
      <c r="B110" s="326" t="s">
        <v>522</v>
      </c>
      <c r="C110" s="280"/>
      <c r="D110" s="280"/>
    </row>
    <row r="111" spans="1:4" x14ac:dyDescent="0.35">
      <c r="A111" s="327" t="s">
        <v>523</v>
      </c>
      <c r="B111" s="328" t="s">
        <v>524</v>
      </c>
      <c r="C111" s="328"/>
      <c r="D111" s="329" t="s">
        <v>4</v>
      </c>
    </row>
    <row r="112" spans="1:4" x14ac:dyDescent="0.35">
      <c r="A112" s="327" t="s">
        <v>525</v>
      </c>
      <c r="B112" s="328" t="s">
        <v>526</v>
      </c>
      <c r="C112" s="328"/>
      <c r="D112" s="329" t="s">
        <v>4</v>
      </c>
    </row>
    <row r="113" spans="1:4" x14ac:dyDescent="0.35">
      <c r="A113" s="327" t="s">
        <v>527</v>
      </c>
      <c r="B113" s="328" t="s">
        <v>528</v>
      </c>
      <c r="C113" s="328"/>
      <c r="D113" s="329" t="s">
        <v>4</v>
      </c>
    </row>
    <row r="114" spans="1:4" x14ac:dyDescent="0.35">
      <c r="A114" s="327" t="s">
        <v>529</v>
      </c>
      <c r="B114" s="328" t="s">
        <v>530</v>
      </c>
      <c r="C114" s="328"/>
      <c r="D114" s="329" t="s">
        <v>4</v>
      </c>
    </row>
    <row r="115" spans="1:4" ht="63" x14ac:dyDescent="0.35">
      <c r="A115" s="327" t="s">
        <v>531</v>
      </c>
      <c r="B115" s="328" t="s">
        <v>532</v>
      </c>
      <c r="C115" s="328" t="s">
        <v>533</v>
      </c>
      <c r="D115" s="329" t="s">
        <v>7</v>
      </c>
    </row>
    <row r="116" spans="1:4" ht="31.5" x14ac:dyDescent="0.35">
      <c r="A116" s="327" t="s">
        <v>534</v>
      </c>
      <c r="B116" s="328" t="s">
        <v>535</v>
      </c>
      <c r="C116" s="328" t="s">
        <v>536</v>
      </c>
      <c r="D116" s="329" t="s">
        <v>6</v>
      </c>
    </row>
    <row r="117" spans="1:4" x14ac:dyDescent="0.35">
      <c r="A117" s="279"/>
      <c r="B117" s="280"/>
      <c r="C117" s="280"/>
      <c r="D117" s="281"/>
    </row>
    <row r="118" spans="1:4" x14ac:dyDescent="0.35">
      <c r="A118" s="330" t="s">
        <v>537</v>
      </c>
      <c r="B118" s="331" t="s">
        <v>538</v>
      </c>
      <c r="C118" s="332"/>
      <c r="D118" s="333"/>
    </row>
    <row r="119" spans="1:4" x14ac:dyDescent="0.35">
      <c r="A119" s="334" t="s">
        <v>539</v>
      </c>
      <c r="B119" s="335" t="s">
        <v>540</v>
      </c>
      <c r="C119" s="280"/>
      <c r="D119" s="281"/>
    </row>
    <row r="120" spans="1:4" x14ac:dyDescent="0.35">
      <c r="A120" s="336" t="s">
        <v>541</v>
      </c>
      <c r="B120" s="337" t="s">
        <v>542</v>
      </c>
      <c r="C120" s="337"/>
      <c r="D120" s="338" t="s">
        <v>6</v>
      </c>
    </row>
    <row r="121" spans="1:4" x14ac:dyDescent="0.35">
      <c r="A121" s="334" t="s">
        <v>543</v>
      </c>
      <c r="B121" s="335" t="s">
        <v>544</v>
      </c>
      <c r="C121" s="280"/>
      <c r="D121" s="281"/>
    </row>
    <row r="122" spans="1:4" ht="42" x14ac:dyDescent="0.35">
      <c r="A122" s="339" t="s">
        <v>545</v>
      </c>
      <c r="B122" s="337" t="s">
        <v>546</v>
      </c>
      <c r="C122" s="337" t="s">
        <v>547</v>
      </c>
      <c r="D122" s="338"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71" t="s">
        <v>276</v>
      </c>
      <c r="B1" s="1271"/>
      <c r="C1" s="1271"/>
      <c r="D1" s="1271"/>
      <c r="G1" s="1271" t="s">
        <v>548</v>
      </c>
      <c r="H1" s="1271"/>
      <c r="I1" s="1271"/>
      <c r="J1" s="1271"/>
    </row>
    <row r="2" spans="1:10" x14ac:dyDescent="0.35">
      <c r="A2" s="279"/>
      <c r="B2" s="280"/>
      <c r="C2" s="280"/>
      <c r="D2" s="281"/>
      <c r="G2" s="279"/>
      <c r="H2" s="280"/>
      <c r="I2" s="280"/>
      <c r="J2" s="281"/>
    </row>
    <row r="3" spans="1:10" x14ac:dyDescent="0.35">
      <c r="A3" s="282" t="s">
        <v>277</v>
      </c>
      <c r="B3" s="283" t="s">
        <v>83</v>
      </c>
      <c r="C3" s="284"/>
      <c r="D3" s="285"/>
      <c r="G3" s="282" t="s">
        <v>277</v>
      </c>
      <c r="H3" s="283" t="s">
        <v>83</v>
      </c>
      <c r="I3" s="284"/>
      <c r="J3" s="285"/>
    </row>
    <row r="4" spans="1:10" x14ac:dyDescent="0.35">
      <c r="A4" s="286" t="s">
        <v>145</v>
      </c>
      <c r="B4" s="287" t="s">
        <v>278</v>
      </c>
      <c r="C4" s="287"/>
      <c r="D4" s="288"/>
      <c r="G4" s="286" t="s">
        <v>145</v>
      </c>
      <c r="H4" s="287" t="s">
        <v>278</v>
      </c>
      <c r="I4" s="287"/>
      <c r="J4" s="288"/>
    </row>
    <row r="5" spans="1:10" ht="21" x14ac:dyDescent="0.35">
      <c r="A5" s="289" t="s">
        <v>279</v>
      </c>
      <c r="B5" s="290" t="s">
        <v>280</v>
      </c>
      <c r="C5" s="290" t="s">
        <v>281</v>
      </c>
      <c r="D5" s="291" t="s">
        <v>2</v>
      </c>
      <c r="E5" t="b">
        <f t="shared" ref="E5:E18" si="0">EXACT(H5,B5)</f>
        <v>1</v>
      </c>
      <c r="F5" t="b">
        <f>EXACT(C5,I5)</f>
        <v>1</v>
      </c>
      <c r="G5" s="289" t="s">
        <v>279</v>
      </c>
      <c r="H5" s="290" t="s">
        <v>280</v>
      </c>
      <c r="I5" s="290" t="s">
        <v>281</v>
      </c>
      <c r="J5" s="291" t="s">
        <v>2</v>
      </c>
    </row>
    <row r="6" spans="1:10" x14ac:dyDescent="0.35">
      <c r="A6" s="289" t="s">
        <v>282</v>
      </c>
      <c r="B6" s="290" t="s">
        <v>283</v>
      </c>
      <c r="C6" s="1262" t="s">
        <v>284</v>
      </c>
      <c r="D6" s="291" t="s">
        <v>2</v>
      </c>
      <c r="E6" t="b">
        <f t="shared" si="0"/>
        <v>1</v>
      </c>
      <c r="F6" t="b">
        <f t="shared" ref="F6:F69" si="1">EXACT(C6,I6)</f>
        <v>1</v>
      </c>
      <c r="G6" s="289" t="s">
        <v>282</v>
      </c>
      <c r="H6" s="290" t="s">
        <v>283</v>
      </c>
      <c r="I6" s="1262" t="s">
        <v>284</v>
      </c>
      <c r="J6" s="291" t="s">
        <v>2</v>
      </c>
    </row>
    <row r="7" spans="1:10" ht="21" x14ac:dyDescent="0.35">
      <c r="A7" s="289" t="s">
        <v>285</v>
      </c>
      <c r="B7" s="290" t="s">
        <v>286</v>
      </c>
      <c r="C7" s="1263"/>
      <c r="D7" s="291" t="s">
        <v>2</v>
      </c>
      <c r="E7" t="b">
        <f t="shared" si="0"/>
        <v>1</v>
      </c>
      <c r="F7" t="b">
        <f t="shared" si="1"/>
        <v>1</v>
      </c>
      <c r="G7" s="289" t="s">
        <v>285</v>
      </c>
      <c r="H7" s="290" t="s">
        <v>286</v>
      </c>
      <c r="I7" s="1263"/>
      <c r="J7" s="291" t="s">
        <v>2</v>
      </c>
    </row>
    <row r="8" spans="1:10" x14ac:dyDescent="0.35">
      <c r="A8" s="289" t="s">
        <v>287</v>
      </c>
      <c r="B8" s="290" t="s">
        <v>288</v>
      </c>
      <c r="C8" s="1263"/>
      <c r="D8" s="291" t="s">
        <v>2</v>
      </c>
      <c r="E8" t="b">
        <f t="shared" si="0"/>
        <v>1</v>
      </c>
      <c r="F8" t="b">
        <f t="shared" si="1"/>
        <v>1</v>
      </c>
      <c r="G8" s="289" t="s">
        <v>287</v>
      </c>
      <c r="H8" s="290" t="s">
        <v>288</v>
      </c>
      <c r="I8" s="1263"/>
      <c r="J8" s="291" t="s">
        <v>2</v>
      </c>
    </row>
    <row r="9" spans="1:10" x14ac:dyDescent="0.35">
      <c r="A9" s="289" t="s">
        <v>289</v>
      </c>
      <c r="B9" s="290" t="s">
        <v>290</v>
      </c>
      <c r="C9" s="1264"/>
      <c r="D9" s="291" t="s">
        <v>2</v>
      </c>
      <c r="E9" t="b">
        <f t="shared" si="0"/>
        <v>1</v>
      </c>
      <c r="F9" t="b">
        <f t="shared" si="1"/>
        <v>1</v>
      </c>
      <c r="G9" s="289" t="s">
        <v>289</v>
      </c>
      <c r="H9" s="290" t="s">
        <v>290</v>
      </c>
      <c r="I9" s="1264"/>
      <c r="J9" s="291" t="s">
        <v>2</v>
      </c>
    </row>
    <row r="10" spans="1:10" x14ac:dyDescent="0.35">
      <c r="A10" s="286" t="s">
        <v>162</v>
      </c>
      <c r="B10" s="287" t="s">
        <v>291</v>
      </c>
      <c r="C10" s="287"/>
      <c r="D10" s="288"/>
      <c r="E10" t="b">
        <f t="shared" si="0"/>
        <v>1</v>
      </c>
      <c r="F10" t="b">
        <f t="shared" si="1"/>
        <v>1</v>
      </c>
      <c r="G10" s="286" t="s">
        <v>162</v>
      </c>
      <c r="H10" s="287" t="s">
        <v>291</v>
      </c>
      <c r="I10" s="287"/>
      <c r="J10" s="288"/>
    </row>
    <row r="11" spans="1:10" x14ac:dyDescent="0.35">
      <c r="A11" s="289" t="s">
        <v>292</v>
      </c>
      <c r="B11" s="290" t="s">
        <v>293</v>
      </c>
      <c r="C11" s="1262" t="s">
        <v>294</v>
      </c>
      <c r="D11" s="291" t="s">
        <v>4</v>
      </c>
      <c r="E11" t="b">
        <f t="shared" si="0"/>
        <v>1</v>
      </c>
      <c r="F11" t="b">
        <f t="shared" si="1"/>
        <v>1</v>
      </c>
      <c r="G11" s="289" t="s">
        <v>292</v>
      </c>
      <c r="H11" s="290" t="s">
        <v>293</v>
      </c>
      <c r="I11" s="1262" t="s">
        <v>294</v>
      </c>
      <c r="J11" s="291" t="s">
        <v>4</v>
      </c>
    </row>
    <row r="12" spans="1:10" x14ac:dyDescent="0.35">
      <c r="A12" s="289" t="s">
        <v>295</v>
      </c>
      <c r="B12" s="290" t="s">
        <v>296</v>
      </c>
      <c r="C12" s="1264"/>
      <c r="D12" s="291" t="s">
        <v>4</v>
      </c>
      <c r="E12" t="b">
        <f t="shared" si="0"/>
        <v>1</v>
      </c>
      <c r="F12" t="b">
        <f t="shared" si="1"/>
        <v>1</v>
      </c>
      <c r="G12" s="289" t="s">
        <v>295</v>
      </c>
      <c r="H12" s="290" t="s">
        <v>296</v>
      </c>
      <c r="I12" s="1264"/>
      <c r="J12" s="291"/>
    </row>
    <row r="13" spans="1:10" ht="21" x14ac:dyDescent="0.35">
      <c r="A13" s="289" t="s">
        <v>297</v>
      </c>
      <c r="B13" s="290" t="s">
        <v>298</v>
      </c>
      <c r="C13" s="290" t="s">
        <v>299</v>
      </c>
      <c r="D13" s="291" t="s">
        <v>4</v>
      </c>
      <c r="E13" t="b">
        <f t="shared" si="0"/>
        <v>1</v>
      </c>
      <c r="F13" t="b">
        <f t="shared" si="1"/>
        <v>1</v>
      </c>
      <c r="G13" s="289" t="s">
        <v>297</v>
      </c>
      <c r="H13" s="290" t="s">
        <v>298</v>
      </c>
      <c r="I13" s="290" t="s">
        <v>299</v>
      </c>
      <c r="J13" s="291" t="s">
        <v>4</v>
      </c>
    </row>
    <row r="14" spans="1:10" x14ac:dyDescent="0.35">
      <c r="A14" s="286" t="s">
        <v>300</v>
      </c>
      <c r="B14" s="287" t="s">
        <v>301</v>
      </c>
      <c r="C14" s="287"/>
      <c r="D14" s="288"/>
      <c r="E14" t="b">
        <f t="shared" si="0"/>
        <v>1</v>
      </c>
      <c r="F14" t="b">
        <f t="shared" si="1"/>
        <v>1</v>
      </c>
      <c r="G14" s="286" t="s">
        <v>300</v>
      </c>
      <c r="H14" s="287" t="s">
        <v>301</v>
      </c>
      <c r="I14" s="287"/>
      <c r="J14" s="288"/>
    </row>
    <row r="15" spans="1:10" x14ac:dyDescent="0.35">
      <c r="A15" s="289" t="s">
        <v>302</v>
      </c>
      <c r="B15" s="290" t="s">
        <v>303</v>
      </c>
      <c r="C15" s="1262" t="s">
        <v>304</v>
      </c>
      <c r="D15" s="291" t="s">
        <v>2</v>
      </c>
      <c r="E15" t="b">
        <f t="shared" si="0"/>
        <v>1</v>
      </c>
      <c r="F15" t="b">
        <f t="shared" si="1"/>
        <v>1</v>
      </c>
      <c r="G15" s="289" t="s">
        <v>302</v>
      </c>
      <c r="H15" s="290" t="s">
        <v>303</v>
      </c>
      <c r="I15" s="1262" t="s">
        <v>304</v>
      </c>
      <c r="J15" s="291" t="s">
        <v>4</v>
      </c>
    </row>
    <row r="16" spans="1:10" ht="21" x14ac:dyDescent="0.35">
      <c r="A16" s="289" t="s">
        <v>305</v>
      </c>
      <c r="B16" s="290" t="s">
        <v>306</v>
      </c>
      <c r="C16" s="1263"/>
      <c r="D16" s="291" t="s">
        <v>6</v>
      </c>
      <c r="E16" t="b">
        <f t="shared" si="0"/>
        <v>1</v>
      </c>
      <c r="F16" t="b">
        <f t="shared" si="1"/>
        <v>1</v>
      </c>
      <c r="G16" s="289" t="s">
        <v>305</v>
      </c>
      <c r="H16" s="290" t="s">
        <v>306</v>
      </c>
      <c r="I16" s="1263"/>
      <c r="J16" s="291" t="s">
        <v>6</v>
      </c>
    </row>
    <row r="17" spans="1:10" ht="21" x14ac:dyDescent="0.35">
      <c r="A17" s="289" t="s">
        <v>307</v>
      </c>
      <c r="B17" s="290" t="s">
        <v>308</v>
      </c>
      <c r="C17" s="1263"/>
      <c r="D17" s="291" t="s">
        <v>2</v>
      </c>
      <c r="E17" t="b">
        <f t="shared" si="0"/>
        <v>1</v>
      </c>
      <c r="F17" t="b">
        <f t="shared" si="1"/>
        <v>1</v>
      </c>
      <c r="G17" s="289" t="s">
        <v>307</v>
      </c>
      <c r="H17" s="290" t="s">
        <v>308</v>
      </c>
      <c r="I17" s="1263"/>
      <c r="J17" s="291" t="s">
        <v>2</v>
      </c>
    </row>
    <row r="18" spans="1:10" ht="21" x14ac:dyDescent="0.35">
      <c r="A18" s="289" t="s">
        <v>309</v>
      </c>
      <c r="B18" s="290" t="s">
        <v>310</v>
      </c>
      <c r="C18" s="1264"/>
      <c r="D18" s="291" t="s">
        <v>2</v>
      </c>
      <c r="E18" t="b">
        <f t="shared" si="0"/>
        <v>1</v>
      </c>
      <c r="F18" t="b">
        <f t="shared" si="1"/>
        <v>1</v>
      </c>
      <c r="G18" s="289" t="s">
        <v>309</v>
      </c>
      <c r="H18" s="290" t="s">
        <v>310</v>
      </c>
      <c r="I18" s="1264"/>
      <c r="J18" s="291" t="s">
        <v>2</v>
      </c>
    </row>
    <row r="19" spans="1:10" ht="94.5" x14ac:dyDescent="0.35">
      <c r="A19" s="289" t="s">
        <v>311</v>
      </c>
      <c r="B19" s="290" t="s">
        <v>312</v>
      </c>
      <c r="C19" s="290" t="s">
        <v>313</v>
      </c>
      <c r="D19" s="291" t="s">
        <v>7</v>
      </c>
      <c r="F19" t="b">
        <f t="shared" si="1"/>
        <v>0</v>
      </c>
    </row>
    <row r="20" spans="1:10" ht="52.5" x14ac:dyDescent="0.3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x14ac:dyDescent="0.35">
      <c r="A21" s="289" t="s">
        <v>317</v>
      </c>
      <c r="B21" s="290" t="s">
        <v>318</v>
      </c>
      <c r="C21" s="290" t="s">
        <v>319</v>
      </c>
      <c r="D21" s="291" t="s">
        <v>2</v>
      </c>
      <c r="E21" t="b">
        <f t="shared" si="2"/>
        <v>1</v>
      </c>
      <c r="F21" t="b">
        <f t="shared" si="1"/>
        <v>1</v>
      </c>
      <c r="G21" s="292" t="s">
        <v>314</v>
      </c>
      <c r="H21" s="290" t="s">
        <v>318</v>
      </c>
      <c r="I21" s="290" t="s">
        <v>319</v>
      </c>
      <c r="J21" s="291" t="s">
        <v>2</v>
      </c>
    </row>
    <row r="22" spans="1:10" ht="73.5" x14ac:dyDescent="0.35">
      <c r="A22" s="289" t="s">
        <v>320</v>
      </c>
      <c r="B22" s="290" t="s">
        <v>321</v>
      </c>
      <c r="C22" s="290" t="s">
        <v>322</v>
      </c>
      <c r="D22" s="291" t="s">
        <v>7</v>
      </c>
      <c r="E22" t="b">
        <f t="shared" si="2"/>
        <v>1</v>
      </c>
      <c r="F22" t="b">
        <f t="shared" si="1"/>
        <v>1</v>
      </c>
      <c r="G22" s="292" t="s">
        <v>317</v>
      </c>
      <c r="H22" s="290" t="s">
        <v>321</v>
      </c>
      <c r="I22" s="290" t="s">
        <v>322</v>
      </c>
      <c r="J22" s="291" t="s">
        <v>7</v>
      </c>
    </row>
    <row r="23" spans="1:10" ht="31.5" x14ac:dyDescent="0.35">
      <c r="A23" s="292" t="s">
        <v>323</v>
      </c>
      <c r="B23" s="290" t="s">
        <v>324</v>
      </c>
      <c r="C23" s="290" t="s">
        <v>325</v>
      </c>
      <c r="D23" s="291" t="s">
        <v>4</v>
      </c>
      <c r="E23" t="b">
        <f t="shared" si="2"/>
        <v>1</v>
      </c>
      <c r="F23" t="b">
        <f t="shared" si="1"/>
        <v>1</v>
      </c>
      <c r="G23" s="292" t="s">
        <v>320</v>
      </c>
      <c r="H23" s="290" t="s">
        <v>324</v>
      </c>
      <c r="I23" s="290" t="s">
        <v>325</v>
      </c>
      <c r="J23" s="291" t="s">
        <v>4</v>
      </c>
    </row>
    <row r="24" spans="1:10" ht="52.5" x14ac:dyDescent="0.35">
      <c r="A24" s="292" t="s">
        <v>326</v>
      </c>
      <c r="B24" s="290" t="s">
        <v>327</v>
      </c>
      <c r="C24" s="290" t="s">
        <v>328</v>
      </c>
      <c r="D24" s="291" t="s">
        <v>2</v>
      </c>
      <c r="E24" t="b">
        <f t="shared" si="2"/>
        <v>1</v>
      </c>
      <c r="F24" t="b">
        <f t="shared" si="1"/>
        <v>1</v>
      </c>
      <c r="G24" s="292" t="s">
        <v>323</v>
      </c>
      <c r="H24" s="290" t="s">
        <v>327</v>
      </c>
      <c r="I24" s="290" t="s">
        <v>328</v>
      </c>
      <c r="J24" s="291" t="s">
        <v>2</v>
      </c>
    </row>
    <row r="25" spans="1:10" x14ac:dyDescent="0.35">
      <c r="A25" s="286" t="s">
        <v>329</v>
      </c>
      <c r="B25" s="287" t="s">
        <v>330</v>
      </c>
      <c r="C25" s="287"/>
      <c r="D25" s="288"/>
      <c r="E25" t="b">
        <f t="shared" si="2"/>
        <v>1</v>
      </c>
      <c r="F25" t="b">
        <f t="shared" si="1"/>
        <v>1</v>
      </c>
      <c r="G25" s="286" t="s">
        <v>329</v>
      </c>
      <c r="H25" s="287" t="s">
        <v>330</v>
      </c>
      <c r="I25" s="287"/>
      <c r="J25" s="288"/>
    </row>
    <row r="26" spans="1:10" ht="31.5" x14ac:dyDescent="0.35">
      <c r="A26" s="289" t="s">
        <v>331</v>
      </c>
      <c r="B26" s="290" t="s">
        <v>332</v>
      </c>
      <c r="C26" s="1262" t="s">
        <v>333</v>
      </c>
      <c r="D26" s="291" t="s">
        <v>6</v>
      </c>
      <c r="E26" t="b">
        <f t="shared" si="2"/>
        <v>1</v>
      </c>
      <c r="F26" t="b">
        <f t="shared" si="1"/>
        <v>1</v>
      </c>
      <c r="G26" s="289" t="s">
        <v>331</v>
      </c>
      <c r="H26" s="290" t="s">
        <v>332</v>
      </c>
      <c r="I26" s="1274" t="s">
        <v>333</v>
      </c>
      <c r="J26" s="291" t="s">
        <v>6</v>
      </c>
    </row>
    <row r="27" spans="1:10" x14ac:dyDescent="0.35">
      <c r="A27" s="289" t="s">
        <v>334</v>
      </c>
      <c r="B27" s="290" t="s">
        <v>335</v>
      </c>
      <c r="C27" s="1263"/>
      <c r="D27" s="291" t="s">
        <v>6</v>
      </c>
      <c r="E27" t="b">
        <f t="shared" si="2"/>
        <v>1</v>
      </c>
      <c r="F27" t="b">
        <f t="shared" si="1"/>
        <v>1</v>
      </c>
      <c r="G27" s="289" t="s">
        <v>334</v>
      </c>
      <c r="H27" s="290" t="s">
        <v>335</v>
      </c>
      <c r="I27" s="1275"/>
      <c r="J27" s="291" t="s">
        <v>6</v>
      </c>
    </row>
    <row r="28" spans="1:10" ht="31.5" x14ac:dyDescent="0.35">
      <c r="A28" s="289" t="s">
        <v>336</v>
      </c>
      <c r="B28" s="290" t="s">
        <v>337</v>
      </c>
      <c r="C28" s="1263"/>
      <c r="D28" s="291" t="s">
        <v>6</v>
      </c>
      <c r="E28" t="b">
        <f t="shared" si="2"/>
        <v>1</v>
      </c>
      <c r="F28" t="b">
        <f t="shared" si="1"/>
        <v>1</v>
      </c>
      <c r="G28" s="289" t="s">
        <v>336</v>
      </c>
      <c r="H28" s="290" t="s">
        <v>337</v>
      </c>
      <c r="I28" s="1275"/>
      <c r="J28" s="291" t="s">
        <v>6</v>
      </c>
    </row>
    <row r="29" spans="1:10" ht="21" x14ac:dyDescent="0.35">
      <c r="A29" s="289" t="s">
        <v>338</v>
      </c>
      <c r="B29" s="290" t="s">
        <v>339</v>
      </c>
      <c r="C29" s="1264"/>
      <c r="D29" s="291" t="s">
        <v>6</v>
      </c>
      <c r="E29" t="b">
        <f t="shared" si="2"/>
        <v>1</v>
      </c>
      <c r="F29" t="b">
        <f t="shared" si="1"/>
        <v>1</v>
      </c>
      <c r="G29" s="289" t="s">
        <v>338</v>
      </c>
      <c r="H29" s="290" t="s">
        <v>339</v>
      </c>
      <c r="I29" s="1276"/>
      <c r="J29" s="291" t="s">
        <v>6</v>
      </c>
    </row>
    <row r="30" spans="1:10" x14ac:dyDescent="0.35">
      <c r="E30" t="b">
        <f t="shared" si="2"/>
        <v>1</v>
      </c>
      <c r="F30" t="b">
        <f t="shared" si="1"/>
        <v>1</v>
      </c>
    </row>
    <row r="31" spans="1:10" x14ac:dyDescent="0.35">
      <c r="A31" s="293" t="s">
        <v>340</v>
      </c>
      <c r="B31" s="294" t="s">
        <v>82</v>
      </c>
      <c r="C31" s="295"/>
      <c r="D31" s="296"/>
      <c r="E31" t="b">
        <f t="shared" si="2"/>
        <v>1</v>
      </c>
      <c r="F31" t="b">
        <f t="shared" si="1"/>
        <v>1</v>
      </c>
      <c r="G31" s="293" t="s">
        <v>340</v>
      </c>
      <c r="H31" s="294" t="s">
        <v>82</v>
      </c>
      <c r="I31" s="295"/>
      <c r="J31" s="296"/>
    </row>
    <row r="32" spans="1:10" x14ac:dyDescent="0.35">
      <c r="A32" s="297" t="s">
        <v>184</v>
      </c>
      <c r="B32" s="298" t="s">
        <v>341</v>
      </c>
      <c r="C32" s="298"/>
      <c r="D32" s="299"/>
      <c r="E32" t="b">
        <f t="shared" si="2"/>
        <v>1</v>
      </c>
      <c r="F32" t="b">
        <f t="shared" si="1"/>
        <v>1</v>
      </c>
      <c r="G32" s="297" t="s">
        <v>184</v>
      </c>
      <c r="H32" s="298" t="s">
        <v>341</v>
      </c>
      <c r="I32" s="298"/>
      <c r="J32" s="299"/>
    </row>
    <row r="33" spans="1:10" x14ac:dyDescent="0.35">
      <c r="A33" s="300" t="s">
        <v>342</v>
      </c>
      <c r="B33" s="301" t="s">
        <v>343</v>
      </c>
      <c r="C33" s="1265" t="s">
        <v>344</v>
      </c>
      <c r="D33" s="302" t="s">
        <v>6</v>
      </c>
      <c r="E33" t="b">
        <f t="shared" si="2"/>
        <v>1</v>
      </c>
      <c r="F33" t="b">
        <f t="shared" si="1"/>
        <v>1</v>
      </c>
      <c r="G33" s="300" t="s">
        <v>342</v>
      </c>
      <c r="H33" s="301" t="s">
        <v>343</v>
      </c>
      <c r="I33" s="342" t="s">
        <v>344</v>
      </c>
      <c r="J33" s="302" t="s">
        <v>6</v>
      </c>
    </row>
    <row r="34" spans="1:10" ht="21" x14ac:dyDescent="0.35">
      <c r="A34" s="300" t="s">
        <v>345</v>
      </c>
      <c r="B34" s="301" t="s">
        <v>346</v>
      </c>
      <c r="C34" s="1266"/>
      <c r="D34" s="302" t="s">
        <v>6</v>
      </c>
      <c r="E34" t="b">
        <f t="shared" si="2"/>
        <v>1</v>
      </c>
      <c r="F34" t="b">
        <f t="shared" si="1"/>
        <v>1</v>
      </c>
      <c r="G34" s="300" t="s">
        <v>345</v>
      </c>
      <c r="H34" s="301" t="s">
        <v>346</v>
      </c>
      <c r="I34" s="343"/>
      <c r="J34" s="302" t="s">
        <v>6</v>
      </c>
    </row>
    <row r="35" spans="1:10" x14ac:dyDescent="0.35">
      <c r="A35" s="300" t="s">
        <v>347</v>
      </c>
      <c r="B35" s="301" t="s">
        <v>348</v>
      </c>
      <c r="C35" s="1266"/>
      <c r="D35" s="302" t="s">
        <v>6</v>
      </c>
      <c r="E35" t="b">
        <f t="shared" si="2"/>
        <v>1</v>
      </c>
      <c r="F35" t="b">
        <f t="shared" si="1"/>
        <v>1</v>
      </c>
      <c r="G35" s="300" t="s">
        <v>347</v>
      </c>
      <c r="H35" s="301" t="s">
        <v>348</v>
      </c>
      <c r="I35" s="343"/>
      <c r="J35" s="302" t="s">
        <v>6</v>
      </c>
    </row>
    <row r="36" spans="1:10" ht="21" x14ac:dyDescent="0.35">
      <c r="A36" s="300" t="s">
        <v>349</v>
      </c>
      <c r="B36" s="301" t="s">
        <v>350</v>
      </c>
      <c r="C36" s="1267"/>
      <c r="D36" s="302" t="s">
        <v>6</v>
      </c>
      <c r="E36" t="b">
        <f t="shared" si="2"/>
        <v>1</v>
      </c>
      <c r="F36" t="b">
        <f t="shared" si="1"/>
        <v>1</v>
      </c>
      <c r="G36" s="300" t="s">
        <v>349</v>
      </c>
      <c r="H36" s="301" t="s">
        <v>350</v>
      </c>
      <c r="I36" s="344"/>
      <c r="J36" s="302" t="s">
        <v>6</v>
      </c>
    </row>
    <row r="37" spans="1:10" x14ac:dyDescent="0.35">
      <c r="A37" s="297" t="s">
        <v>185</v>
      </c>
      <c r="B37" s="298" t="s">
        <v>351</v>
      </c>
      <c r="C37" s="298"/>
      <c r="D37" s="299"/>
      <c r="E37" t="b">
        <f t="shared" si="2"/>
        <v>1</v>
      </c>
      <c r="F37" t="b">
        <f t="shared" si="1"/>
        <v>1</v>
      </c>
      <c r="G37" s="297" t="s">
        <v>185</v>
      </c>
      <c r="H37" s="298" t="s">
        <v>351</v>
      </c>
      <c r="I37" s="298"/>
      <c r="J37" s="299"/>
    </row>
    <row r="38" spans="1:10" ht="31.5" x14ac:dyDescent="0.35">
      <c r="A38" s="300" t="s">
        <v>352</v>
      </c>
      <c r="B38" s="301" t="s">
        <v>353</v>
      </c>
      <c r="C38" s="301" t="s">
        <v>354</v>
      </c>
      <c r="D38" s="302" t="s">
        <v>6</v>
      </c>
      <c r="E38" t="b">
        <f t="shared" si="2"/>
        <v>1</v>
      </c>
      <c r="F38" t="b">
        <f t="shared" si="1"/>
        <v>1</v>
      </c>
      <c r="G38" s="300" t="s">
        <v>352</v>
      </c>
      <c r="H38" s="301" t="s">
        <v>353</v>
      </c>
      <c r="I38" s="301" t="s">
        <v>354</v>
      </c>
      <c r="J38" s="302" t="s">
        <v>6</v>
      </c>
    </row>
    <row r="39" spans="1:10" ht="31.5" x14ac:dyDescent="0.35">
      <c r="A39" s="300" t="s">
        <v>355</v>
      </c>
      <c r="B39" s="301" t="s">
        <v>356</v>
      </c>
      <c r="C39" s="1265" t="s">
        <v>357</v>
      </c>
      <c r="D39" s="302" t="s">
        <v>7</v>
      </c>
      <c r="E39" t="b">
        <f t="shared" si="2"/>
        <v>1</v>
      </c>
      <c r="F39" t="b">
        <f t="shared" si="1"/>
        <v>1</v>
      </c>
      <c r="G39" s="300" t="s">
        <v>355</v>
      </c>
      <c r="H39" s="301" t="s">
        <v>356</v>
      </c>
      <c r="I39" s="342" t="s">
        <v>357</v>
      </c>
      <c r="J39" s="302" t="s">
        <v>7</v>
      </c>
    </row>
    <row r="40" spans="1:10" ht="21" x14ac:dyDescent="0.35">
      <c r="A40" s="300" t="s">
        <v>358</v>
      </c>
      <c r="B40" s="301" t="s">
        <v>359</v>
      </c>
      <c r="C40" s="1267"/>
      <c r="D40" s="302" t="s">
        <v>7</v>
      </c>
      <c r="E40" t="b">
        <f t="shared" si="2"/>
        <v>1</v>
      </c>
      <c r="F40" t="b">
        <f t="shared" si="1"/>
        <v>1</v>
      </c>
      <c r="G40" s="300" t="s">
        <v>358</v>
      </c>
      <c r="H40" s="301" t="s">
        <v>359</v>
      </c>
      <c r="I40" s="344"/>
      <c r="J40" s="302" t="s">
        <v>7</v>
      </c>
    </row>
    <row r="41" spans="1:10" ht="73.5" x14ac:dyDescent="0.35">
      <c r="A41" s="300" t="s">
        <v>360</v>
      </c>
      <c r="B41" s="301" t="s">
        <v>361</v>
      </c>
      <c r="C41" s="301" t="s">
        <v>362</v>
      </c>
      <c r="D41" s="302" t="s">
        <v>2</v>
      </c>
      <c r="E41" t="b">
        <f t="shared" si="2"/>
        <v>1</v>
      </c>
      <c r="F41" t="b">
        <f t="shared" si="1"/>
        <v>1</v>
      </c>
      <c r="G41" s="300" t="s">
        <v>360</v>
      </c>
      <c r="H41" s="301" t="s">
        <v>361</v>
      </c>
      <c r="I41" s="301" t="s">
        <v>362</v>
      </c>
      <c r="J41" s="302" t="s">
        <v>2</v>
      </c>
    </row>
    <row r="42" spans="1:10" ht="52.5" x14ac:dyDescent="0.35">
      <c r="A42" s="300" t="s">
        <v>363</v>
      </c>
      <c r="B42" s="301" t="s">
        <v>364</v>
      </c>
      <c r="C42" s="301" t="s">
        <v>365</v>
      </c>
      <c r="D42" s="302" t="s">
        <v>2</v>
      </c>
      <c r="E42" t="b">
        <f t="shared" si="2"/>
        <v>1</v>
      </c>
      <c r="F42" t="b">
        <f t="shared" si="1"/>
        <v>1</v>
      </c>
      <c r="G42" s="300" t="s">
        <v>363</v>
      </c>
      <c r="H42" s="301" t="s">
        <v>364</v>
      </c>
      <c r="I42" s="301" t="s">
        <v>365</v>
      </c>
      <c r="J42" s="302" t="s">
        <v>2</v>
      </c>
    </row>
    <row r="43" spans="1:10" ht="52.5" x14ac:dyDescent="0.35">
      <c r="A43" s="300" t="s">
        <v>366</v>
      </c>
      <c r="B43" s="301" t="s">
        <v>367</v>
      </c>
      <c r="C43" s="301" t="s">
        <v>368</v>
      </c>
      <c r="D43" s="302" t="s">
        <v>4</v>
      </c>
      <c r="E43" t="b">
        <f t="shared" si="2"/>
        <v>1</v>
      </c>
      <c r="F43" t="b">
        <f t="shared" si="1"/>
        <v>1</v>
      </c>
      <c r="G43" s="300" t="s">
        <v>366</v>
      </c>
      <c r="H43" s="301" t="s">
        <v>367</v>
      </c>
      <c r="I43" s="301" t="s">
        <v>368</v>
      </c>
      <c r="J43" s="302" t="s">
        <v>4</v>
      </c>
    </row>
    <row r="44" spans="1:10" ht="63" x14ac:dyDescent="0.35">
      <c r="A44" s="300" t="s">
        <v>369</v>
      </c>
      <c r="B44" s="301" t="s">
        <v>370</v>
      </c>
      <c r="C44" s="301" t="s">
        <v>371</v>
      </c>
      <c r="D44" s="302" t="s">
        <v>2</v>
      </c>
      <c r="E44" t="b">
        <f t="shared" si="2"/>
        <v>0</v>
      </c>
      <c r="F44" t="b">
        <f t="shared" si="1"/>
        <v>1</v>
      </c>
      <c r="G44" s="300" t="s">
        <v>369</v>
      </c>
      <c r="H44" s="301" t="s">
        <v>549</v>
      </c>
      <c r="I44" s="301" t="s">
        <v>371</v>
      </c>
      <c r="J44" s="302" t="s">
        <v>2</v>
      </c>
    </row>
    <row r="45" spans="1:10" ht="63" x14ac:dyDescent="0.35">
      <c r="A45" s="300" t="s">
        <v>372</v>
      </c>
      <c r="B45" s="301" t="s">
        <v>373</v>
      </c>
      <c r="C45" s="301" t="s">
        <v>374</v>
      </c>
      <c r="D45" s="302" t="s">
        <v>7</v>
      </c>
      <c r="E45" t="b">
        <f t="shared" si="2"/>
        <v>1</v>
      </c>
      <c r="F45" t="b">
        <f t="shared" si="1"/>
        <v>1</v>
      </c>
      <c r="G45" s="300" t="s">
        <v>372</v>
      </c>
      <c r="H45" s="301" t="s">
        <v>373</v>
      </c>
      <c r="I45" s="301" t="s">
        <v>374</v>
      </c>
      <c r="J45" s="302" t="s">
        <v>7</v>
      </c>
    </row>
    <row r="46" spans="1:10" ht="63" x14ac:dyDescent="0.35">
      <c r="A46" s="300" t="s">
        <v>375</v>
      </c>
      <c r="B46" s="301" t="s">
        <v>376</v>
      </c>
      <c r="C46" s="301" t="s">
        <v>377</v>
      </c>
      <c r="D46" s="302" t="s">
        <v>6</v>
      </c>
      <c r="E46" t="b">
        <f t="shared" si="2"/>
        <v>0</v>
      </c>
      <c r="F46" t="b">
        <f t="shared" si="1"/>
        <v>0</v>
      </c>
    </row>
    <row r="47" spans="1:10" ht="73.5" x14ac:dyDescent="0.35">
      <c r="A47" s="300" t="s">
        <v>378</v>
      </c>
      <c r="B47" s="301" t="s">
        <v>379</v>
      </c>
      <c r="C47" s="301" t="s">
        <v>380</v>
      </c>
      <c r="D47" s="302" t="s">
        <v>7</v>
      </c>
      <c r="E47" t="b">
        <f t="shared" si="2"/>
        <v>1</v>
      </c>
      <c r="F47" t="b">
        <f t="shared" si="1"/>
        <v>1</v>
      </c>
      <c r="G47" s="303" t="s">
        <v>375</v>
      </c>
      <c r="H47" s="301" t="s">
        <v>379</v>
      </c>
      <c r="I47" s="301" t="s">
        <v>380</v>
      </c>
      <c r="J47" s="302" t="s">
        <v>7</v>
      </c>
    </row>
    <row r="48" spans="1:10" ht="136.5" x14ac:dyDescent="0.35">
      <c r="A48" s="303" t="s">
        <v>381</v>
      </c>
      <c r="B48" s="301" t="s">
        <v>382</v>
      </c>
      <c r="C48" s="1265" t="s">
        <v>383</v>
      </c>
      <c r="D48" s="302" t="s">
        <v>2</v>
      </c>
      <c r="E48" t="b">
        <f t="shared" si="2"/>
        <v>1</v>
      </c>
      <c r="F48" t="b">
        <f t="shared" si="1"/>
        <v>1</v>
      </c>
      <c r="G48" s="303" t="s">
        <v>378</v>
      </c>
      <c r="H48" s="301" t="s">
        <v>382</v>
      </c>
      <c r="I48" s="342" t="s">
        <v>383</v>
      </c>
      <c r="J48" s="302" t="s">
        <v>2</v>
      </c>
    </row>
    <row r="49" spans="1:10" ht="21" x14ac:dyDescent="0.35">
      <c r="A49" s="303" t="s">
        <v>384</v>
      </c>
      <c r="B49" s="301" t="s">
        <v>385</v>
      </c>
      <c r="C49" s="1267"/>
      <c r="D49" s="302" t="s">
        <v>2</v>
      </c>
      <c r="E49" t="b">
        <f t="shared" si="2"/>
        <v>1</v>
      </c>
      <c r="F49" t="b">
        <f t="shared" si="1"/>
        <v>1</v>
      </c>
      <c r="G49" s="303" t="s">
        <v>381</v>
      </c>
      <c r="H49" s="301" t="s">
        <v>385</v>
      </c>
      <c r="I49" s="344"/>
      <c r="J49" s="302" t="s">
        <v>2</v>
      </c>
    </row>
    <row r="50" spans="1:10" ht="115.5" x14ac:dyDescent="0.35">
      <c r="A50" s="303" t="s">
        <v>386</v>
      </c>
      <c r="B50" s="301" t="s">
        <v>387</v>
      </c>
      <c r="C50" s="301" t="s">
        <v>388</v>
      </c>
      <c r="D50" s="302" t="s">
        <v>4</v>
      </c>
      <c r="E50" t="b">
        <f t="shared" si="2"/>
        <v>1</v>
      </c>
      <c r="F50" t="b">
        <f t="shared" si="1"/>
        <v>1</v>
      </c>
      <c r="G50" s="303" t="s">
        <v>384</v>
      </c>
      <c r="H50" s="301" t="s">
        <v>387</v>
      </c>
      <c r="I50" s="301" t="s">
        <v>388</v>
      </c>
      <c r="J50" s="302" t="s">
        <v>4</v>
      </c>
    </row>
    <row r="51" spans="1:10" ht="94.5" x14ac:dyDescent="0.35">
      <c r="A51" s="303" t="s">
        <v>389</v>
      </c>
      <c r="B51" s="301" t="s">
        <v>390</v>
      </c>
      <c r="C51" s="301" t="s">
        <v>391</v>
      </c>
      <c r="D51" s="302" t="s">
        <v>4</v>
      </c>
      <c r="E51" t="b">
        <f t="shared" si="2"/>
        <v>1</v>
      </c>
      <c r="F51" t="b">
        <f t="shared" si="1"/>
        <v>1</v>
      </c>
      <c r="G51" s="303" t="s">
        <v>386</v>
      </c>
      <c r="H51" s="301" t="s">
        <v>390</v>
      </c>
      <c r="I51" s="301" t="s">
        <v>391</v>
      </c>
      <c r="J51" s="302" t="s">
        <v>4</v>
      </c>
    </row>
    <row r="52" spans="1:10" ht="42" x14ac:dyDescent="0.35">
      <c r="A52" s="303" t="s">
        <v>392</v>
      </c>
      <c r="B52" s="301" t="s">
        <v>393</v>
      </c>
      <c r="C52" s="301" t="s">
        <v>394</v>
      </c>
      <c r="D52" s="302" t="s">
        <v>4</v>
      </c>
      <c r="E52" t="b">
        <f t="shared" si="2"/>
        <v>1</v>
      </c>
      <c r="F52" t="b">
        <f t="shared" si="1"/>
        <v>1</v>
      </c>
      <c r="G52" s="303" t="s">
        <v>389</v>
      </c>
      <c r="H52" s="301" t="s">
        <v>393</v>
      </c>
      <c r="I52" s="301" t="s">
        <v>394</v>
      </c>
      <c r="J52" s="302" t="s">
        <v>4</v>
      </c>
    </row>
    <row r="53" spans="1:10" ht="31.5" x14ac:dyDescent="0.35">
      <c r="A53" s="303" t="s">
        <v>395</v>
      </c>
      <c r="B53" s="301" t="s">
        <v>396</v>
      </c>
      <c r="C53" s="301" t="s">
        <v>397</v>
      </c>
      <c r="D53" s="302" t="s">
        <v>7</v>
      </c>
      <c r="E53" t="b">
        <f>EXACT(H54,B53)</f>
        <v>0</v>
      </c>
      <c r="F53" t="b">
        <f t="shared" si="1"/>
        <v>0</v>
      </c>
    </row>
    <row r="54" spans="1:10" x14ac:dyDescent="0.35">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x14ac:dyDescent="0.35">
      <c r="A55" s="297" t="s">
        <v>401</v>
      </c>
      <c r="B55" s="298" t="s">
        <v>402</v>
      </c>
      <c r="C55" s="298"/>
      <c r="D55" s="299"/>
      <c r="E55" t="b">
        <f t="shared" si="3"/>
        <v>1</v>
      </c>
      <c r="F55" t="b">
        <f t="shared" si="1"/>
        <v>1</v>
      </c>
      <c r="G55" s="297" t="s">
        <v>401</v>
      </c>
      <c r="H55" s="298" t="s">
        <v>402</v>
      </c>
      <c r="I55" s="298"/>
      <c r="J55" s="299"/>
    </row>
    <row r="56" spans="1:10" ht="31.5" x14ac:dyDescent="0.35">
      <c r="A56" s="300" t="s">
        <v>403</v>
      </c>
      <c r="B56" s="301" t="s">
        <v>404</v>
      </c>
      <c r="C56" s="301" t="s">
        <v>405</v>
      </c>
      <c r="D56" s="302" t="s">
        <v>4</v>
      </c>
      <c r="E56" t="b">
        <f t="shared" si="3"/>
        <v>1</v>
      </c>
      <c r="F56" t="b">
        <f t="shared" si="1"/>
        <v>1</v>
      </c>
      <c r="G56" s="300" t="s">
        <v>403</v>
      </c>
      <c r="H56" s="301" t="s">
        <v>404</v>
      </c>
      <c r="I56" s="301" t="s">
        <v>405</v>
      </c>
      <c r="J56" s="302" t="s">
        <v>4</v>
      </c>
    </row>
    <row r="57" spans="1:10" ht="31.5" x14ac:dyDescent="0.35">
      <c r="A57" s="300" t="s">
        <v>406</v>
      </c>
      <c r="B57" s="301" t="s">
        <v>407</v>
      </c>
      <c r="C57" s="301" t="s">
        <v>408</v>
      </c>
      <c r="D57" s="302" t="s">
        <v>6</v>
      </c>
      <c r="E57" t="b">
        <f t="shared" si="3"/>
        <v>1</v>
      </c>
      <c r="F57" t="b">
        <f t="shared" si="1"/>
        <v>1</v>
      </c>
      <c r="G57" s="300" t="s">
        <v>406</v>
      </c>
      <c r="H57" s="301" t="s">
        <v>407</v>
      </c>
      <c r="I57" s="301" t="s">
        <v>408</v>
      </c>
      <c r="J57" s="302" t="s">
        <v>6</v>
      </c>
    </row>
    <row r="58" spans="1:10" ht="31.5" x14ac:dyDescent="0.35">
      <c r="A58" s="300" t="s">
        <v>409</v>
      </c>
      <c r="B58" s="301" t="s">
        <v>410</v>
      </c>
      <c r="C58" s="301"/>
      <c r="D58" s="302" t="s">
        <v>6</v>
      </c>
      <c r="E58" t="b">
        <f t="shared" si="3"/>
        <v>1</v>
      </c>
      <c r="F58" t="b">
        <f t="shared" si="1"/>
        <v>1</v>
      </c>
      <c r="G58" s="300" t="s">
        <v>409</v>
      </c>
      <c r="H58" s="301" t="s">
        <v>410</v>
      </c>
      <c r="I58" s="301"/>
      <c r="J58" s="302" t="s">
        <v>6</v>
      </c>
    </row>
    <row r="59" spans="1:10" x14ac:dyDescent="0.35">
      <c r="A59" s="279"/>
      <c r="B59" s="280"/>
      <c r="C59" s="280"/>
      <c r="D59" s="281"/>
      <c r="E59" t="b">
        <f t="shared" si="3"/>
        <v>1</v>
      </c>
      <c r="F59" t="b">
        <f t="shared" si="1"/>
        <v>1</v>
      </c>
    </row>
    <row r="60" spans="1:10" x14ac:dyDescent="0.35">
      <c r="A60" s="304" t="s">
        <v>411</v>
      </c>
      <c r="B60" s="305" t="s">
        <v>84</v>
      </c>
      <c r="C60" s="306"/>
      <c r="D60" s="306"/>
      <c r="E60" t="b">
        <f t="shared" si="3"/>
        <v>1</v>
      </c>
      <c r="F60" t="b">
        <f t="shared" si="1"/>
        <v>1</v>
      </c>
      <c r="G60" s="304" t="s">
        <v>411</v>
      </c>
      <c r="H60" s="305" t="s">
        <v>84</v>
      </c>
      <c r="I60" s="306"/>
      <c r="J60" s="306"/>
    </row>
    <row r="61" spans="1:10" x14ac:dyDescent="0.35">
      <c r="A61" s="307" t="s">
        <v>146</v>
      </c>
      <c r="B61" s="308" t="s">
        <v>412</v>
      </c>
      <c r="C61" s="308"/>
      <c r="D61" s="309"/>
      <c r="E61" t="b">
        <f t="shared" si="3"/>
        <v>1</v>
      </c>
      <c r="F61" t="b">
        <f t="shared" si="1"/>
        <v>1</v>
      </c>
      <c r="G61" s="307" t="s">
        <v>146</v>
      </c>
      <c r="H61" s="308" t="s">
        <v>412</v>
      </c>
      <c r="I61" s="308"/>
      <c r="J61" s="309"/>
    </row>
    <row r="62" spans="1:10" ht="73.5" x14ac:dyDescent="0.35">
      <c r="A62" s="310" t="s">
        <v>413</v>
      </c>
      <c r="B62" s="311" t="s">
        <v>414</v>
      </c>
      <c r="C62" s="311" t="s">
        <v>415</v>
      </c>
      <c r="D62" s="312" t="s">
        <v>4</v>
      </c>
      <c r="E62" t="b">
        <f t="shared" si="3"/>
        <v>1</v>
      </c>
      <c r="F62" t="b">
        <f t="shared" si="1"/>
        <v>1</v>
      </c>
      <c r="G62" s="310" t="s">
        <v>413</v>
      </c>
      <c r="H62" s="311" t="s">
        <v>414</v>
      </c>
      <c r="I62" s="311" t="s">
        <v>415</v>
      </c>
      <c r="J62" s="312" t="s">
        <v>4</v>
      </c>
    </row>
    <row r="63" spans="1:10" ht="42" x14ac:dyDescent="0.35">
      <c r="A63" s="310" t="s">
        <v>416</v>
      </c>
      <c r="B63" s="311" t="s">
        <v>417</v>
      </c>
      <c r="C63" s="311" t="s">
        <v>418</v>
      </c>
      <c r="D63" s="312" t="s">
        <v>7</v>
      </c>
      <c r="E63" t="b">
        <f t="shared" si="3"/>
        <v>1</v>
      </c>
      <c r="F63" t="b">
        <f t="shared" si="1"/>
        <v>1</v>
      </c>
      <c r="G63" s="310" t="s">
        <v>416</v>
      </c>
      <c r="H63" s="311" t="s">
        <v>417</v>
      </c>
      <c r="I63" s="311" t="s">
        <v>418</v>
      </c>
      <c r="J63" s="312" t="s">
        <v>7</v>
      </c>
    </row>
    <row r="64" spans="1:10" ht="42" x14ac:dyDescent="0.35">
      <c r="A64" s="310" t="s">
        <v>419</v>
      </c>
      <c r="B64" s="311" t="s">
        <v>420</v>
      </c>
      <c r="C64" s="311" t="s">
        <v>421</v>
      </c>
      <c r="D64" s="312" t="s">
        <v>7</v>
      </c>
      <c r="E64" t="b">
        <f t="shared" si="3"/>
        <v>1</v>
      </c>
      <c r="F64" t="b">
        <f t="shared" si="1"/>
        <v>1</v>
      </c>
      <c r="G64" s="310" t="s">
        <v>419</v>
      </c>
      <c r="H64" s="311" t="s">
        <v>420</v>
      </c>
      <c r="I64" s="311" t="s">
        <v>421</v>
      </c>
      <c r="J64" s="312" t="s">
        <v>7</v>
      </c>
    </row>
    <row r="65" spans="1:10" ht="21" x14ac:dyDescent="0.35">
      <c r="A65" s="310" t="s">
        <v>422</v>
      </c>
      <c r="B65" s="311" t="s">
        <v>423</v>
      </c>
      <c r="C65" s="311" t="s">
        <v>424</v>
      </c>
      <c r="D65" s="312" t="s">
        <v>2</v>
      </c>
      <c r="E65" t="b">
        <f t="shared" si="3"/>
        <v>1</v>
      </c>
      <c r="F65" t="b">
        <f t="shared" si="1"/>
        <v>1</v>
      </c>
      <c r="G65" s="310" t="s">
        <v>422</v>
      </c>
      <c r="H65" s="311" t="s">
        <v>423</v>
      </c>
      <c r="I65" s="311" t="s">
        <v>424</v>
      </c>
      <c r="J65" s="312" t="s">
        <v>2</v>
      </c>
    </row>
    <row r="66" spans="1:10" ht="73.5" x14ac:dyDescent="0.35">
      <c r="A66" s="310" t="s">
        <v>425</v>
      </c>
      <c r="B66" s="311" t="s">
        <v>426</v>
      </c>
      <c r="C66" s="311" t="s">
        <v>427</v>
      </c>
      <c r="D66" s="312" t="s">
        <v>7</v>
      </c>
      <c r="E66" t="b">
        <f t="shared" si="3"/>
        <v>1</v>
      </c>
      <c r="F66" t="b">
        <f t="shared" si="1"/>
        <v>1</v>
      </c>
      <c r="G66" s="310" t="s">
        <v>425</v>
      </c>
      <c r="H66" s="311" t="s">
        <v>426</v>
      </c>
      <c r="I66" s="311" t="s">
        <v>427</v>
      </c>
      <c r="J66" s="312" t="s">
        <v>7</v>
      </c>
    </row>
    <row r="67" spans="1:10" x14ac:dyDescent="0.35">
      <c r="A67" s="307" t="s">
        <v>163</v>
      </c>
      <c r="B67" s="308" t="s">
        <v>428</v>
      </c>
      <c r="C67" s="308"/>
      <c r="D67" s="309"/>
      <c r="E67" t="b">
        <f t="shared" si="3"/>
        <v>1</v>
      </c>
      <c r="F67" t="b">
        <f t="shared" si="1"/>
        <v>1</v>
      </c>
      <c r="G67" s="307" t="s">
        <v>163</v>
      </c>
      <c r="H67" s="308" t="s">
        <v>428</v>
      </c>
      <c r="I67" s="308"/>
      <c r="J67" s="309"/>
    </row>
    <row r="68" spans="1:10" ht="63" x14ac:dyDescent="0.35">
      <c r="A68" s="310" t="s">
        <v>429</v>
      </c>
      <c r="B68" s="311" t="s">
        <v>430</v>
      </c>
      <c r="C68" s="311" t="s">
        <v>431</v>
      </c>
      <c r="D68" s="312" t="s">
        <v>2</v>
      </c>
      <c r="E68" t="b">
        <f t="shared" si="3"/>
        <v>1</v>
      </c>
      <c r="F68" t="b">
        <f t="shared" si="1"/>
        <v>1</v>
      </c>
      <c r="G68" s="310" t="s">
        <v>429</v>
      </c>
      <c r="H68" s="311" t="s">
        <v>430</v>
      </c>
      <c r="I68" s="311" t="s">
        <v>431</v>
      </c>
      <c r="J68" s="312" t="s">
        <v>2</v>
      </c>
    </row>
    <row r="69" spans="1:10" ht="21" x14ac:dyDescent="0.35">
      <c r="A69" s="310" t="s">
        <v>432</v>
      </c>
      <c r="B69" s="311" t="s">
        <v>550</v>
      </c>
      <c r="C69" s="311" t="s">
        <v>433</v>
      </c>
      <c r="D69" s="312" t="s">
        <v>4</v>
      </c>
      <c r="E69" t="b">
        <f t="shared" si="3"/>
        <v>1</v>
      </c>
      <c r="F69" t="b">
        <f t="shared" si="1"/>
        <v>1</v>
      </c>
      <c r="G69" s="310" t="s">
        <v>432</v>
      </c>
      <c r="H69" s="311" t="s">
        <v>550</v>
      </c>
      <c r="I69" s="311" t="s">
        <v>433</v>
      </c>
      <c r="J69" s="312" t="s">
        <v>4</v>
      </c>
    </row>
    <row r="70" spans="1:10" ht="147" x14ac:dyDescent="0.35">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x14ac:dyDescent="0.35">
      <c r="A71" s="310" t="s">
        <v>437</v>
      </c>
      <c r="B71" s="311" t="s">
        <v>438</v>
      </c>
      <c r="C71" s="349" t="s">
        <v>439</v>
      </c>
      <c r="D71" s="312" t="s">
        <v>6</v>
      </c>
      <c r="E71" t="b">
        <f t="shared" si="3"/>
        <v>1</v>
      </c>
      <c r="F71" t="b">
        <f t="shared" si="4"/>
        <v>0</v>
      </c>
      <c r="G71" s="310" t="s">
        <v>437</v>
      </c>
      <c r="H71" s="311" t="s">
        <v>438</v>
      </c>
      <c r="I71" s="349" t="s">
        <v>551</v>
      </c>
      <c r="J71" s="312" t="s">
        <v>6</v>
      </c>
    </row>
    <row r="72" spans="1:10" ht="31.5" x14ac:dyDescent="0.35">
      <c r="A72" s="310" t="s">
        <v>440</v>
      </c>
      <c r="B72" s="311" t="s">
        <v>441</v>
      </c>
      <c r="C72" s="311" t="s">
        <v>442</v>
      </c>
      <c r="D72" s="312" t="s">
        <v>2</v>
      </c>
      <c r="E72" t="b">
        <f t="shared" si="3"/>
        <v>1</v>
      </c>
      <c r="F72" t="b">
        <f t="shared" si="4"/>
        <v>1</v>
      </c>
      <c r="G72" s="310" t="s">
        <v>440</v>
      </c>
      <c r="H72" s="311" t="s">
        <v>441</v>
      </c>
      <c r="I72" s="311" t="s">
        <v>442</v>
      </c>
      <c r="J72" s="312" t="s">
        <v>2</v>
      </c>
    </row>
    <row r="73" spans="1:10" ht="63" x14ac:dyDescent="0.35">
      <c r="A73" s="310" t="s">
        <v>443</v>
      </c>
      <c r="B73" s="311" t="s">
        <v>444</v>
      </c>
      <c r="C73" s="311" t="s">
        <v>556</v>
      </c>
      <c r="D73" s="312" t="s">
        <v>4</v>
      </c>
      <c r="E73" t="b">
        <f t="shared" si="3"/>
        <v>1</v>
      </c>
      <c r="F73" t="b">
        <f t="shared" si="4"/>
        <v>0</v>
      </c>
      <c r="G73" s="310" t="s">
        <v>443</v>
      </c>
      <c r="H73" s="311" t="s">
        <v>444</v>
      </c>
      <c r="I73" s="311" t="s">
        <v>552</v>
      </c>
      <c r="J73" s="312" t="s">
        <v>4</v>
      </c>
    </row>
    <row r="74" spans="1:10" ht="31.5" x14ac:dyDescent="0.35">
      <c r="A74" s="310" t="s">
        <v>445</v>
      </c>
      <c r="B74" s="311" t="s">
        <v>446</v>
      </c>
      <c r="C74" s="311" t="s">
        <v>447</v>
      </c>
      <c r="D74" s="312" t="s">
        <v>4</v>
      </c>
      <c r="E74" t="b">
        <f t="shared" si="3"/>
        <v>1</v>
      </c>
      <c r="F74" t="b">
        <f t="shared" si="4"/>
        <v>1</v>
      </c>
      <c r="G74" s="310" t="s">
        <v>445</v>
      </c>
      <c r="H74" s="311" t="s">
        <v>446</v>
      </c>
      <c r="I74" s="311" t="s">
        <v>447</v>
      </c>
      <c r="J74" s="312" t="s">
        <v>4</v>
      </c>
    </row>
    <row r="75" spans="1:10" ht="136.5" x14ac:dyDescent="0.35">
      <c r="A75" s="310" t="s">
        <v>448</v>
      </c>
      <c r="B75" s="311" t="s">
        <v>449</v>
      </c>
      <c r="C75" s="1272" t="s">
        <v>450</v>
      </c>
      <c r="D75" s="312" t="s">
        <v>7</v>
      </c>
      <c r="E75" t="b">
        <f t="shared" si="3"/>
        <v>1</v>
      </c>
      <c r="F75" t="b">
        <f t="shared" si="4"/>
        <v>1</v>
      </c>
      <c r="G75" s="310" t="s">
        <v>448</v>
      </c>
      <c r="H75" s="311" t="s">
        <v>449</v>
      </c>
      <c r="I75" s="345" t="s">
        <v>450</v>
      </c>
      <c r="J75" s="312" t="s">
        <v>7</v>
      </c>
    </row>
    <row r="76" spans="1:10" ht="21" x14ac:dyDescent="0.35">
      <c r="A76" s="310" t="s">
        <v>451</v>
      </c>
      <c r="B76" s="311" t="s">
        <v>452</v>
      </c>
      <c r="C76" s="1273"/>
      <c r="D76" s="312" t="s">
        <v>7</v>
      </c>
      <c r="E76" t="b">
        <f t="shared" si="3"/>
        <v>1</v>
      </c>
      <c r="F76" t="b">
        <f t="shared" si="4"/>
        <v>1</v>
      </c>
      <c r="G76" s="310" t="s">
        <v>451</v>
      </c>
      <c r="H76" s="311" t="s">
        <v>452</v>
      </c>
      <c r="I76" s="346"/>
      <c r="J76" s="312" t="s">
        <v>7</v>
      </c>
    </row>
    <row r="77" spans="1:10" x14ac:dyDescent="0.35">
      <c r="A77" s="307" t="s">
        <v>453</v>
      </c>
      <c r="B77" s="308" t="s">
        <v>454</v>
      </c>
      <c r="C77" s="308"/>
      <c r="D77" s="309"/>
      <c r="E77" t="b">
        <f t="shared" si="3"/>
        <v>1</v>
      </c>
      <c r="F77" t="b">
        <f t="shared" si="4"/>
        <v>1</v>
      </c>
      <c r="G77" s="307" t="s">
        <v>453</v>
      </c>
      <c r="H77" s="308" t="s">
        <v>454</v>
      </c>
      <c r="I77" s="308"/>
      <c r="J77" s="309"/>
    </row>
    <row r="78" spans="1:10" ht="63" x14ac:dyDescent="0.35">
      <c r="A78" s="310" t="s">
        <v>455</v>
      </c>
      <c r="B78" s="311" t="s">
        <v>456</v>
      </c>
      <c r="C78" s="311" t="s">
        <v>457</v>
      </c>
      <c r="D78" s="312" t="s">
        <v>6</v>
      </c>
      <c r="E78" t="b">
        <f t="shared" si="3"/>
        <v>1</v>
      </c>
      <c r="F78" t="b">
        <f t="shared" si="4"/>
        <v>1</v>
      </c>
      <c r="G78" s="310" t="s">
        <v>455</v>
      </c>
      <c r="H78" s="311" t="s">
        <v>456</v>
      </c>
      <c r="I78" s="311" t="s">
        <v>457</v>
      </c>
      <c r="J78" s="312" t="s">
        <v>4</v>
      </c>
    </row>
    <row r="79" spans="1:10" ht="84" x14ac:dyDescent="0.35">
      <c r="A79" s="310" t="s">
        <v>458</v>
      </c>
      <c r="B79" s="311" t="s">
        <v>459</v>
      </c>
      <c r="C79" s="311" t="s">
        <v>460</v>
      </c>
      <c r="D79" s="312" t="s">
        <v>7</v>
      </c>
      <c r="E79" t="b">
        <f t="shared" si="3"/>
        <v>1</v>
      </c>
      <c r="F79" t="b">
        <f t="shared" si="4"/>
        <v>1</v>
      </c>
      <c r="G79" s="310" t="s">
        <v>458</v>
      </c>
      <c r="H79" s="311" t="s">
        <v>459</v>
      </c>
      <c r="I79" s="311" t="s">
        <v>460</v>
      </c>
      <c r="J79" s="312" t="s">
        <v>7</v>
      </c>
    </row>
    <row r="80" spans="1:10" ht="63" x14ac:dyDescent="0.35">
      <c r="A80" s="310" t="s">
        <v>461</v>
      </c>
      <c r="B80" s="311" t="s">
        <v>462</v>
      </c>
      <c r="C80" s="311" t="s">
        <v>463</v>
      </c>
      <c r="D80" s="312" t="s">
        <v>7</v>
      </c>
      <c r="E80" t="b">
        <f t="shared" si="3"/>
        <v>1</v>
      </c>
      <c r="F80" t="b">
        <f t="shared" si="4"/>
        <v>1</v>
      </c>
      <c r="G80" s="310" t="s">
        <v>461</v>
      </c>
      <c r="H80" s="311" t="s">
        <v>462</v>
      </c>
      <c r="I80" s="311" t="s">
        <v>463</v>
      </c>
      <c r="J80" s="312" t="s">
        <v>7</v>
      </c>
    </row>
    <row r="81" spans="1:10" x14ac:dyDescent="0.35">
      <c r="A81" s="279"/>
      <c r="B81" s="280"/>
      <c r="C81" s="313"/>
      <c r="D81" s="281"/>
      <c r="E81" t="b">
        <f t="shared" si="3"/>
        <v>1</v>
      </c>
      <c r="F81" t="b">
        <f t="shared" si="4"/>
        <v>1</v>
      </c>
      <c r="G81" s="279"/>
      <c r="H81" s="280"/>
      <c r="I81" s="313"/>
      <c r="J81" s="281"/>
    </row>
    <row r="82" spans="1:10" x14ac:dyDescent="0.35">
      <c r="A82" s="314" t="s">
        <v>464</v>
      </c>
      <c r="B82" s="315" t="s">
        <v>85</v>
      </c>
      <c r="C82" s="316"/>
      <c r="D82" s="316"/>
      <c r="E82" t="b">
        <f t="shared" si="3"/>
        <v>1</v>
      </c>
      <c r="F82" t="b">
        <f t="shared" si="4"/>
        <v>1</v>
      </c>
      <c r="G82" s="314" t="s">
        <v>464</v>
      </c>
      <c r="H82" s="315" t="s">
        <v>85</v>
      </c>
      <c r="I82" s="316"/>
      <c r="J82" s="316"/>
    </row>
    <row r="83" spans="1:10" x14ac:dyDescent="0.35">
      <c r="A83" s="317" t="s">
        <v>465</v>
      </c>
      <c r="B83" s="318" t="s">
        <v>466</v>
      </c>
      <c r="C83" s="280"/>
      <c r="D83" s="281"/>
      <c r="E83" t="b">
        <f t="shared" si="3"/>
        <v>1</v>
      </c>
      <c r="F83" t="b">
        <f t="shared" si="4"/>
        <v>1</v>
      </c>
      <c r="G83" s="317" t="s">
        <v>465</v>
      </c>
      <c r="H83" s="318" t="s">
        <v>466</v>
      </c>
      <c r="I83" s="280"/>
      <c r="J83" s="281"/>
    </row>
    <row r="84" spans="1:10" ht="21" x14ac:dyDescent="0.35">
      <c r="A84" s="319" t="s">
        <v>467</v>
      </c>
      <c r="B84" s="320" t="s">
        <v>468</v>
      </c>
      <c r="C84" s="320"/>
      <c r="D84" s="321" t="s">
        <v>2</v>
      </c>
      <c r="E84" t="b">
        <f t="shared" si="3"/>
        <v>1</v>
      </c>
      <c r="F84" t="b">
        <f t="shared" si="4"/>
        <v>1</v>
      </c>
      <c r="G84" s="319" t="s">
        <v>467</v>
      </c>
      <c r="H84" s="320" t="s">
        <v>468</v>
      </c>
      <c r="I84" s="320"/>
      <c r="J84" s="321" t="s">
        <v>553</v>
      </c>
    </row>
    <row r="85" spans="1:10" ht="31.5" x14ac:dyDescent="0.35">
      <c r="A85" s="319" t="s">
        <v>469</v>
      </c>
      <c r="B85" s="320" t="s">
        <v>470</v>
      </c>
      <c r="C85" s="320" t="s">
        <v>471</v>
      </c>
      <c r="D85" s="321" t="s">
        <v>2</v>
      </c>
      <c r="E85" t="b">
        <f t="shared" si="3"/>
        <v>1</v>
      </c>
      <c r="F85" t="b">
        <f t="shared" si="4"/>
        <v>1</v>
      </c>
      <c r="G85" s="319" t="s">
        <v>469</v>
      </c>
      <c r="H85" s="320" t="s">
        <v>470</v>
      </c>
      <c r="I85" s="320" t="s">
        <v>471</v>
      </c>
      <c r="J85" s="321" t="s">
        <v>553</v>
      </c>
    </row>
    <row r="86" spans="1:10" ht="21" x14ac:dyDescent="0.35">
      <c r="A86" s="319" t="s">
        <v>472</v>
      </c>
      <c r="B86" s="320" t="s">
        <v>473</v>
      </c>
      <c r="C86" s="320"/>
      <c r="D86" s="321" t="s">
        <v>4</v>
      </c>
      <c r="E86" t="b">
        <f t="shared" ref="E86:E122" si="5">EXACT(H86,B86)</f>
        <v>1</v>
      </c>
      <c r="F86" t="b">
        <f t="shared" si="4"/>
        <v>1</v>
      </c>
      <c r="G86" s="319" t="s">
        <v>472</v>
      </c>
      <c r="H86" s="320" t="s">
        <v>473</v>
      </c>
      <c r="I86" s="320"/>
      <c r="J86" s="321" t="s">
        <v>553</v>
      </c>
    </row>
    <row r="87" spans="1:10" x14ac:dyDescent="0.35">
      <c r="A87" s="317" t="s">
        <v>474</v>
      </c>
      <c r="B87" s="318" t="s">
        <v>475</v>
      </c>
      <c r="C87" s="280"/>
      <c r="D87" s="281"/>
      <c r="E87" t="b">
        <f t="shared" si="5"/>
        <v>1</v>
      </c>
      <c r="F87" t="b">
        <f t="shared" si="4"/>
        <v>1</v>
      </c>
      <c r="G87" s="317" t="s">
        <v>474</v>
      </c>
      <c r="H87" s="318" t="s">
        <v>475</v>
      </c>
      <c r="I87" s="280"/>
      <c r="J87" s="281"/>
    </row>
    <row r="88" spans="1:10" x14ac:dyDescent="0.35">
      <c r="A88" s="319" t="s">
        <v>476</v>
      </c>
      <c r="B88" s="320" t="s">
        <v>477</v>
      </c>
      <c r="C88" s="320"/>
      <c r="D88" s="321" t="s">
        <v>6</v>
      </c>
      <c r="E88" t="b">
        <f t="shared" si="5"/>
        <v>0</v>
      </c>
      <c r="F88" t="b">
        <f t="shared" si="4"/>
        <v>1</v>
      </c>
    </row>
    <row r="89" spans="1:10" ht="31.5" x14ac:dyDescent="0.35">
      <c r="A89" s="319" t="s">
        <v>478</v>
      </c>
      <c r="B89" s="320" t="s">
        <v>479</v>
      </c>
      <c r="C89" s="320"/>
      <c r="D89" s="321" t="s">
        <v>4</v>
      </c>
      <c r="E89" t="b">
        <f t="shared" si="5"/>
        <v>1</v>
      </c>
      <c r="F89" t="b">
        <f t="shared" si="4"/>
        <v>1</v>
      </c>
      <c r="G89" s="340" t="s">
        <v>476</v>
      </c>
      <c r="H89" s="320" t="s">
        <v>479</v>
      </c>
      <c r="I89" s="320"/>
      <c r="J89" s="321" t="s">
        <v>553</v>
      </c>
    </row>
    <row r="90" spans="1:10" ht="21" x14ac:dyDescent="0.35">
      <c r="A90" s="319" t="s">
        <v>480</v>
      </c>
      <c r="B90" s="320" t="s">
        <v>481</v>
      </c>
      <c r="C90" s="320"/>
      <c r="D90" s="321" t="s">
        <v>4</v>
      </c>
      <c r="E90" t="b">
        <f t="shared" si="5"/>
        <v>1</v>
      </c>
      <c r="F90" t="b">
        <f t="shared" si="4"/>
        <v>1</v>
      </c>
      <c r="G90" s="340" t="s">
        <v>478</v>
      </c>
      <c r="H90" s="320" t="s">
        <v>481</v>
      </c>
      <c r="I90" s="320"/>
      <c r="J90" s="321" t="s">
        <v>553</v>
      </c>
    </row>
    <row r="91" spans="1:10" ht="21" x14ac:dyDescent="0.35">
      <c r="A91" s="319" t="s">
        <v>482</v>
      </c>
      <c r="B91" s="320" t="s">
        <v>483</v>
      </c>
      <c r="C91" s="320"/>
      <c r="D91" s="321" t="s">
        <v>4</v>
      </c>
      <c r="E91" t="b">
        <f t="shared" si="5"/>
        <v>1</v>
      </c>
      <c r="F91" t="b">
        <f t="shared" si="4"/>
        <v>1</v>
      </c>
      <c r="G91" s="340" t="s">
        <v>480</v>
      </c>
      <c r="H91" s="320" t="s">
        <v>483</v>
      </c>
      <c r="I91" s="320"/>
      <c r="J91" s="321" t="s">
        <v>553</v>
      </c>
    </row>
    <row r="92" spans="1:10" ht="21" x14ac:dyDescent="0.35">
      <c r="A92" s="319" t="s">
        <v>484</v>
      </c>
      <c r="B92" s="320" t="s">
        <v>485</v>
      </c>
      <c r="C92" s="320"/>
      <c r="D92" s="321" t="s">
        <v>4</v>
      </c>
      <c r="E92" t="b">
        <f t="shared" si="5"/>
        <v>1</v>
      </c>
      <c r="F92" t="b">
        <f t="shared" si="4"/>
        <v>1</v>
      </c>
      <c r="G92" s="340" t="s">
        <v>482</v>
      </c>
      <c r="H92" s="320" t="s">
        <v>485</v>
      </c>
      <c r="I92" s="320"/>
      <c r="J92" s="321" t="s">
        <v>553</v>
      </c>
    </row>
    <row r="93" spans="1:10" ht="31.5" x14ac:dyDescent="0.35">
      <c r="A93" s="319" t="s">
        <v>486</v>
      </c>
      <c r="B93" s="320" t="s">
        <v>487</v>
      </c>
      <c r="C93" s="320"/>
      <c r="D93" s="321" t="s">
        <v>7</v>
      </c>
      <c r="E93" t="b">
        <f t="shared" si="5"/>
        <v>0</v>
      </c>
      <c r="F93" t="b">
        <f t="shared" si="4"/>
        <v>1</v>
      </c>
    </row>
    <row r="94" spans="1:10" x14ac:dyDescent="0.35">
      <c r="A94" s="317" t="s">
        <v>488</v>
      </c>
      <c r="B94" s="318" t="s">
        <v>489</v>
      </c>
      <c r="C94" s="280"/>
      <c r="D94" s="281"/>
      <c r="E94" t="b">
        <f t="shared" si="5"/>
        <v>1</v>
      </c>
      <c r="F94" t="b">
        <f t="shared" si="4"/>
        <v>1</v>
      </c>
      <c r="G94" s="317" t="s">
        <v>488</v>
      </c>
      <c r="H94" s="318" t="s">
        <v>489</v>
      </c>
      <c r="I94" s="280"/>
      <c r="J94" s="281"/>
    </row>
    <row r="95" spans="1:10" ht="21" x14ac:dyDescent="0.35">
      <c r="A95" s="319" t="s">
        <v>490</v>
      </c>
      <c r="B95" s="320" t="s">
        <v>491</v>
      </c>
      <c r="C95" s="320"/>
      <c r="D95" s="321" t="s">
        <v>2</v>
      </c>
      <c r="E95" t="b">
        <f t="shared" si="5"/>
        <v>1</v>
      </c>
      <c r="F95" t="b">
        <f t="shared" si="4"/>
        <v>1</v>
      </c>
      <c r="G95" s="319" t="s">
        <v>490</v>
      </c>
      <c r="H95" s="320" t="s">
        <v>491</v>
      </c>
      <c r="I95" s="320"/>
      <c r="J95" s="321" t="s">
        <v>553</v>
      </c>
    </row>
    <row r="96" spans="1:10" ht="21" x14ac:dyDescent="0.35">
      <c r="A96" s="319" t="s">
        <v>492</v>
      </c>
      <c r="B96" s="320" t="s">
        <v>493</v>
      </c>
      <c r="C96" s="320"/>
      <c r="D96" s="321" t="s">
        <v>7</v>
      </c>
      <c r="E96" t="b">
        <f t="shared" si="5"/>
        <v>1</v>
      </c>
      <c r="F96" t="b">
        <f t="shared" si="4"/>
        <v>1</v>
      </c>
      <c r="G96" s="319" t="s">
        <v>492</v>
      </c>
      <c r="H96" s="320" t="s">
        <v>493</v>
      </c>
      <c r="I96" s="320"/>
      <c r="J96" s="321" t="s">
        <v>553</v>
      </c>
    </row>
    <row r="97" spans="1:10" ht="42" x14ac:dyDescent="0.35">
      <c r="A97" s="319" t="s">
        <v>494</v>
      </c>
      <c r="B97" s="320" t="s">
        <v>495</v>
      </c>
      <c r="C97" s="320" t="s">
        <v>496</v>
      </c>
      <c r="D97" s="321" t="s">
        <v>7</v>
      </c>
      <c r="E97" t="b">
        <f t="shared" si="5"/>
        <v>1</v>
      </c>
      <c r="F97" t="b">
        <f t="shared" si="4"/>
        <v>0</v>
      </c>
      <c r="G97" s="319" t="s">
        <v>494</v>
      </c>
      <c r="H97" s="320" t="s">
        <v>495</v>
      </c>
      <c r="I97" s="320" t="s">
        <v>554</v>
      </c>
      <c r="J97" s="321" t="s">
        <v>553</v>
      </c>
    </row>
    <row r="98" spans="1:10" ht="31.5" x14ac:dyDescent="0.35">
      <c r="A98" s="319" t="s">
        <v>497</v>
      </c>
      <c r="B98" s="320" t="s">
        <v>498</v>
      </c>
      <c r="C98" s="1269" t="s">
        <v>499</v>
      </c>
      <c r="D98" s="321" t="s">
        <v>4</v>
      </c>
      <c r="E98" t="b">
        <f t="shared" si="5"/>
        <v>1</v>
      </c>
      <c r="F98" t="b">
        <f t="shared" si="4"/>
        <v>1</v>
      </c>
      <c r="G98" s="319" t="s">
        <v>497</v>
      </c>
      <c r="H98" s="320" t="s">
        <v>498</v>
      </c>
      <c r="I98" s="347" t="s">
        <v>499</v>
      </c>
      <c r="J98" s="321" t="s">
        <v>553</v>
      </c>
    </row>
    <row r="99" spans="1:10" x14ac:dyDescent="0.35">
      <c r="A99" s="319" t="s">
        <v>500</v>
      </c>
      <c r="B99" s="320" t="s">
        <v>501</v>
      </c>
      <c r="C99" s="1270"/>
      <c r="D99" s="321" t="s">
        <v>4</v>
      </c>
      <c r="E99" t="b">
        <f t="shared" si="5"/>
        <v>1</v>
      </c>
      <c r="F99" t="b">
        <f t="shared" si="4"/>
        <v>1</v>
      </c>
      <c r="G99" s="319" t="s">
        <v>500</v>
      </c>
      <c r="H99" s="320" t="s">
        <v>501</v>
      </c>
      <c r="I99" s="348"/>
      <c r="J99" s="321" t="s">
        <v>553</v>
      </c>
    </row>
    <row r="100" spans="1:10" x14ac:dyDescent="0.35">
      <c r="A100" s="279"/>
      <c r="B100" s="280"/>
      <c r="C100" s="280"/>
      <c r="D100" s="281"/>
      <c r="E100" t="b">
        <f t="shared" si="5"/>
        <v>1</v>
      </c>
      <c r="F100" t="b">
        <f t="shared" si="4"/>
        <v>1</v>
      </c>
      <c r="G100" s="279"/>
      <c r="H100" s="280"/>
      <c r="I100" s="280"/>
      <c r="J100" s="281"/>
    </row>
    <row r="101" spans="1:10" x14ac:dyDescent="0.35">
      <c r="A101" s="322" t="s">
        <v>502</v>
      </c>
      <c r="B101" s="323" t="s">
        <v>86</v>
      </c>
      <c r="C101" s="324"/>
      <c r="D101" s="324"/>
      <c r="E101" t="b">
        <f t="shared" si="5"/>
        <v>1</v>
      </c>
      <c r="F101" t="b">
        <f t="shared" si="4"/>
        <v>1</v>
      </c>
      <c r="G101" s="322" t="s">
        <v>502</v>
      </c>
      <c r="H101" s="323" t="s">
        <v>86</v>
      </c>
      <c r="I101" s="324"/>
      <c r="J101" s="324"/>
    </row>
    <row r="102" spans="1:10" x14ac:dyDescent="0.35">
      <c r="A102" s="325" t="s">
        <v>503</v>
      </c>
      <c r="B102" s="326" t="s">
        <v>504</v>
      </c>
      <c r="C102" s="280"/>
      <c r="D102" s="281"/>
      <c r="E102" t="b">
        <f t="shared" si="5"/>
        <v>1</v>
      </c>
      <c r="F102" t="b">
        <f t="shared" si="4"/>
        <v>1</v>
      </c>
      <c r="G102" s="325" t="s">
        <v>503</v>
      </c>
      <c r="H102" s="326" t="s">
        <v>504</v>
      </c>
      <c r="I102" s="280"/>
      <c r="J102" s="281"/>
    </row>
    <row r="103" spans="1:10" ht="21" x14ac:dyDescent="0.35">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x14ac:dyDescent="0.35">
      <c r="A104" s="327" t="s">
        <v>508</v>
      </c>
      <c r="B104" s="328" t="s">
        <v>509</v>
      </c>
      <c r="C104" s="328"/>
      <c r="D104" s="329" t="s">
        <v>4</v>
      </c>
      <c r="E104" t="b">
        <f t="shared" si="5"/>
        <v>1</v>
      </c>
      <c r="F104" t="b">
        <f t="shared" si="4"/>
        <v>1</v>
      </c>
      <c r="G104" s="327" t="s">
        <v>508</v>
      </c>
      <c r="H104" s="328" t="s">
        <v>509</v>
      </c>
      <c r="I104" s="328"/>
      <c r="J104" s="329" t="s">
        <v>553</v>
      </c>
    </row>
    <row r="105" spans="1:10" ht="21" x14ac:dyDescent="0.35">
      <c r="A105" s="327" t="s">
        <v>510</v>
      </c>
      <c r="B105" s="328" t="s">
        <v>511</v>
      </c>
      <c r="C105" s="328"/>
      <c r="D105" s="329" t="s">
        <v>4</v>
      </c>
      <c r="E105" t="b">
        <f t="shared" si="5"/>
        <v>1</v>
      </c>
      <c r="F105" t="b">
        <f t="shared" si="4"/>
        <v>1</v>
      </c>
      <c r="G105" s="327" t="s">
        <v>510</v>
      </c>
      <c r="H105" s="328" t="s">
        <v>511</v>
      </c>
      <c r="I105" s="328"/>
      <c r="J105" s="329" t="s">
        <v>553</v>
      </c>
    </row>
    <row r="106" spans="1:10" ht="21" x14ac:dyDescent="0.35">
      <c r="A106" s="327" t="s">
        <v>512</v>
      </c>
      <c r="B106" s="328" t="s">
        <v>513</v>
      </c>
      <c r="C106" s="328"/>
      <c r="D106" s="329" t="s">
        <v>4</v>
      </c>
      <c r="E106" t="b">
        <f t="shared" si="5"/>
        <v>1</v>
      </c>
      <c r="F106" t="b">
        <f t="shared" si="4"/>
        <v>1</v>
      </c>
      <c r="G106" s="327" t="s">
        <v>512</v>
      </c>
      <c r="H106" s="328" t="s">
        <v>513</v>
      </c>
      <c r="I106" s="328"/>
      <c r="J106" s="329" t="s">
        <v>553</v>
      </c>
    </row>
    <row r="107" spans="1:10" ht="31.5" x14ac:dyDescent="0.35">
      <c r="A107" s="327" t="s">
        <v>514</v>
      </c>
      <c r="B107" s="328" t="s">
        <v>515</v>
      </c>
      <c r="C107" s="328" t="s">
        <v>516</v>
      </c>
      <c r="D107" s="329" t="s">
        <v>7</v>
      </c>
      <c r="E107" t="b">
        <f t="shared" si="5"/>
        <v>1</v>
      </c>
      <c r="F107" t="b">
        <f t="shared" si="4"/>
        <v>0</v>
      </c>
      <c r="G107" s="327" t="s">
        <v>514</v>
      </c>
      <c r="H107" s="328" t="s">
        <v>515</v>
      </c>
      <c r="I107" s="328" t="s">
        <v>555</v>
      </c>
      <c r="J107" s="329" t="s">
        <v>4</v>
      </c>
    </row>
    <row r="108" spans="1:10" x14ac:dyDescent="0.35">
      <c r="A108" s="327" t="s">
        <v>517</v>
      </c>
      <c r="B108" s="328" t="s">
        <v>518</v>
      </c>
      <c r="C108" s="328"/>
      <c r="D108" s="329" t="s">
        <v>4</v>
      </c>
      <c r="E108" t="b">
        <f t="shared" si="5"/>
        <v>1</v>
      </c>
      <c r="F108" t="b">
        <f t="shared" si="4"/>
        <v>1</v>
      </c>
      <c r="G108" s="327" t="s">
        <v>517</v>
      </c>
      <c r="H108" s="328" t="s">
        <v>518</v>
      </c>
      <c r="I108" s="328"/>
      <c r="J108" s="329" t="s">
        <v>553</v>
      </c>
    </row>
    <row r="109" spans="1:10" ht="21" x14ac:dyDescent="0.35">
      <c r="A109" s="327" t="s">
        <v>519</v>
      </c>
      <c r="B109" s="328" t="s">
        <v>520</v>
      </c>
      <c r="C109" s="328"/>
      <c r="D109" s="329"/>
      <c r="E109" t="b">
        <f t="shared" si="5"/>
        <v>1</v>
      </c>
      <c r="F109" t="b">
        <f t="shared" si="4"/>
        <v>1</v>
      </c>
      <c r="G109" s="327" t="s">
        <v>519</v>
      </c>
      <c r="H109" s="328" t="s">
        <v>520</v>
      </c>
      <c r="I109" s="328"/>
      <c r="J109" s="329" t="s">
        <v>553</v>
      </c>
    </row>
    <row r="110" spans="1:10" x14ac:dyDescent="0.35">
      <c r="A110" s="325" t="s">
        <v>521</v>
      </c>
      <c r="B110" s="326" t="s">
        <v>522</v>
      </c>
      <c r="C110" s="280"/>
      <c r="D110" s="280"/>
      <c r="E110" t="b">
        <f t="shared" si="5"/>
        <v>1</v>
      </c>
      <c r="F110" t="b">
        <f t="shared" si="4"/>
        <v>1</v>
      </c>
      <c r="G110" s="325" t="s">
        <v>521</v>
      </c>
      <c r="H110" s="326" t="s">
        <v>522</v>
      </c>
      <c r="I110" s="280"/>
      <c r="J110" s="280"/>
    </row>
    <row r="111" spans="1:10" ht="21" x14ac:dyDescent="0.35">
      <c r="A111" s="327" t="s">
        <v>523</v>
      </c>
      <c r="B111" s="328" t="s">
        <v>524</v>
      </c>
      <c r="C111" s="328"/>
      <c r="D111" s="329" t="s">
        <v>4</v>
      </c>
      <c r="E111" t="b">
        <f t="shared" si="5"/>
        <v>1</v>
      </c>
      <c r="F111" t="b">
        <f t="shared" si="4"/>
        <v>1</v>
      </c>
      <c r="G111" s="327" t="s">
        <v>523</v>
      </c>
      <c r="H111" s="328" t="s">
        <v>524</v>
      </c>
      <c r="I111" s="328"/>
      <c r="J111" s="329" t="s">
        <v>553</v>
      </c>
    </row>
    <row r="112" spans="1:10" ht="21" x14ac:dyDescent="0.35">
      <c r="A112" s="327" t="s">
        <v>525</v>
      </c>
      <c r="B112" s="328" t="s">
        <v>526</v>
      </c>
      <c r="C112" s="328"/>
      <c r="D112" s="329" t="s">
        <v>4</v>
      </c>
      <c r="E112" t="b">
        <f t="shared" si="5"/>
        <v>1</v>
      </c>
      <c r="F112" t="b">
        <f t="shared" si="4"/>
        <v>1</v>
      </c>
      <c r="G112" s="327" t="s">
        <v>525</v>
      </c>
      <c r="H112" s="328" t="s">
        <v>526</v>
      </c>
      <c r="I112" s="328"/>
      <c r="J112" s="329" t="s">
        <v>553</v>
      </c>
    </row>
    <row r="113" spans="1:10" x14ac:dyDescent="0.35">
      <c r="A113" s="327" t="s">
        <v>527</v>
      </c>
      <c r="B113" s="328" t="s">
        <v>528</v>
      </c>
      <c r="C113" s="328"/>
      <c r="D113" s="329" t="s">
        <v>4</v>
      </c>
      <c r="E113" t="b">
        <f t="shared" si="5"/>
        <v>1</v>
      </c>
      <c r="F113" t="b">
        <f t="shared" si="4"/>
        <v>1</v>
      </c>
      <c r="G113" s="327" t="s">
        <v>527</v>
      </c>
      <c r="H113" s="328" t="s">
        <v>528</v>
      </c>
      <c r="I113" s="328"/>
      <c r="J113" s="329" t="s">
        <v>553</v>
      </c>
    </row>
    <row r="114" spans="1:10" ht="21" x14ac:dyDescent="0.35">
      <c r="A114" s="327" t="s">
        <v>529</v>
      </c>
      <c r="B114" s="328" t="s">
        <v>530</v>
      </c>
      <c r="C114" s="328"/>
      <c r="D114" s="329" t="s">
        <v>4</v>
      </c>
      <c r="E114" t="b">
        <f t="shared" si="5"/>
        <v>1</v>
      </c>
      <c r="F114" t="b">
        <f t="shared" si="4"/>
        <v>1</v>
      </c>
      <c r="G114" s="327" t="s">
        <v>529</v>
      </c>
      <c r="H114" s="328" t="s">
        <v>530</v>
      </c>
      <c r="I114" s="328"/>
      <c r="J114" s="329" t="s">
        <v>4</v>
      </c>
    </row>
    <row r="115" spans="1:10" ht="63" x14ac:dyDescent="0.35">
      <c r="A115" s="327" t="s">
        <v>531</v>
      </c>
      <c r="B115" s="328" t="s">
        <v>532</v>
      </c>
      <c r="C115" s="328" t="s">
        <v>533</v>
      </c>
      <c r="D115" s="329" t="s">
        <v>7</v>
      </c>
      <c r="E115" t="b">
        <f t="shared" si="5"/>
        <v>0</v>
      </c>
      <c r="F115" t="b">
        <f t="shared" si="4"/>
        <v>0</v>
      </c>
    </row>
    <row r="116" spans="1:10" ht="31.5" x14ac:dyDescent="0.35">
      <c r="A116" s="327" t="s">
        <v>534</v>
      </c>
      <c r="B116" s="328" t="s">
        <v>535</v>
      </c>
      <c r="C116" s="328" t="s">
        <v>536</v>
      </c>
      <c r="D116" s="329" t="s">
        <v>6</v>
      </c>
      <c r="E116" t="b">
        <f t="shared" si="5"/>
        <v>1</v>
      </c>
      <c r="F116" t="b">
        <f t="shared" si="4"/>
        <v>1</v>
      </c>
      <c r="G116" s="341" t="s">
        <v>531</v>
      </c>
      <c r="H116" s="328" t="s">
        <v>535</v>
      </c>
      <c r="I116" s="328" t="s">
        <v>536</v>
      </c>
      <c r="J116" s="329" t="s">
        <v>4</v>
      </c>
    </row>
    <row r="117" spans="1:10" x14ac:dyDescent="0.35">
      <c r="A117" s="279"/>
      <c r="B117" s="280"/>
      <c r="C117" s="280"/>
      <c r="D117" s="281"/>
      <c r="E117" t="b">
        <f t="shared" si="5"/>
        <v>1</v>
      </c>
      <c r="F117" t="b">
        <f t="shared" si="4"/>
        <v>1</v>
      </c>
    </row>
    <row r="118" spans="1:10" x14ac:dyDescent="0.35">
      <c r="A118" s="330" t="s">
        <v>537</v>
      </c>
      <c r="B118" s="331" t="s">
        <v>538</v>
      </c>
      <c r="C118" s="332"/>
      <c r="D118" s="333"/>
      <c r="E118" t="b">
        <f t="shared" si="5"/>
        <v>0</v>
      </c>
      <c r="F118" t="b">
        <f t="shared" si="4"/>
        <v>1</v>
      </c>
    </row>
    <row r="119" spans="1:10" x14ac:dyDescent="0.35">
      <c r="A119" s="334" t="s">
        <v>539</v>
      </c>
      <c r="B119" s="335" t="s">
        <v>540</v>
      </c>
      <c r="C119" s="280"/>
      <c r="D119" s="281"/>
      <c r="E119" t="b">
        <f t="shared" si="5"/>
        <v>0</v>
      </c>
      <c r="F119" t="b">
        <f t="shared" si="4"/>
        <v>1</v>
      </c>
    </row>
    <row r="120" spans="1:10" ht="21" x14ac:dyDescent="0.35">
      <c r="A120" s="336" t="s">
        <v>541</v>
      </c>
      <c r="B120" s="337" t="s">
        <v>542</v>
      </c>
      <c r="C120" s="337"/>
      <c r="D120" s="338" t="s">
        <v>6</v>
      </c>
      <c r="E120" t="b">
        <f t="shared" si="5"/>
        <v>0</v>
      </c>
      <c r="F120" t="b">
        <f t="shared" si="4"/>
        <v>1</v>
      </c>
    </row>
    <row r="121" spans="1:10" x14ac:dyDescent="0.35">
      <c r="A121" s="334" t="s">
        <v>543</v>
      </c>
      <c r="B121" s="335" t="s">
        <v>544</v>
      </c>
      <c r="C121" s="280"/>
      <c r="D121" s="281"/>
      <c r="E121" t="b">
        <f t="shared" si="5"/>
        <v>0</v>
      </c>
      <c r="F121" t="b">
        <f t="shared" si="4"/>
        <v>1</v>
      </c>
    </row>
    <row r="122" spans="1:10" ht="42" x14ac:dyDescent="0.35">
      <c r="A122" s="339" t="s">
        <v>545</v>
      </c>
      <c r="B122" s="337" t="s">
        <v>546</v>
      </c>
      <c r="C122" s="337" t="s">
        <v>547</v>
      </c>
      <c r="D122" s="338"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36" t="s">
        <v>100</v>
      </c>
      <c r="B1" s="1337"/>
      <c r="C1" s="1337"/>
      <c r="D1" s="1337"/>
      <c r="E1" s="1337"/>
      <c r="F1" s="1336" t="s">
        <v>101</v>
      </c>
      <c r="G1" s="1337"/>
      <c r="H1" s="1337"/>
      <c r="I1" s="1337"/>
      <c r="J1" s="1337"/>
    </row>
    <row r="2" spans="1:10" s="108" customFormat="1" ht="13.5" customHeight="1" thickBot="1" x14ac:dyDescent="0.4">
      <c r="A2" s="1347" t="e">
        <f>#REF!</f>
        <v>#REF!</v>
      </c>
      <c r="B2" s="1348"/>
      <c r="C2" s="1348"/>
      <c r="D2" s="1348"/>
      <c r="E2" s="1348"/>
      <c r="F2" s="1349" t="e">
        <f>#REF!</f>
        <v>#REF!</v>
      </c>
      <c r="G2" s="1350"/>
      <c r="H2" s="1350"/>
      <c r="I2" s="1350"/>
      <c r="J2" s="1351"/>
    </row>
    <row r="3" spans="1:10" ht="15.75" customHeight="1" thickBot="1" x14ac:dyDescent="0.4">
      <c r="F3" s="107"/>
      <c r="G3" s="107"/>
      <c r="H3" s="107"/>
      <c r="I3" s="107"/>
      <c r="J3" s="107"/>
    </row>
    <row r="4" spans="1:10" ht="15" customHeight="1" x14ac:dyDescent="0.3">
      <c r="A4" s="1336" t="s">
        <v>108</v>
      </c>
      <c r="B4" s="1337"/>
      <c r="C4" s="1337"/>
      <c r="D4" s="1338"/>
      <c r="E4" s="1336" t="s">
        <v>77</v>
      </c>
      <c r="F4" s="1337"/>
      <c r="G4" s="1338"/>
      <c r="H4" s="1336" t="s">
        <v>1</v>
      </c>
      <c r="I4" s="1337"/>
      <c r="J4" s="1338"/>
    </row>
    <row r="5" spans="1:10" ht="25.5" customHeight="1" x14ac:dyDescent="0.3">
      <c r="A5" s="1313" t="s">
        <v>87</v>
      </c>
      <c r="B5" s="1314"/>
      <c r="C5" s="1314"/>
      <c r="D5" s="1315"/>
      <c r="E5" s="110" t="s">
        <v>33</v>
      </c>
      <c r="F5" s="1345" t="s">
        <v>24</v>
      </c>
      <c r="G5" s="1346"/>
      <c r="H5" s="111" t="s">
        <v>34</v>
      </c>
      <c r="I5" s="1345" t="s">
        <v>30</v>
      </c>
      <c r="J5" s="1346"/>
    </row>
    <row r="6" spans="1:10" ht="25.5" customHeight="1" x14ac:dyDescent="0.3">
      <c r="A6" s="1313"/>
      <c r="B6" s="1314"/>
      <c r="C6" s="1314"/>
      <c r="D6" s="1315"/>
      <c r="E6" s="110"/>
      <c r="F6" s="1345"/>
      <c r="G6" s="1346"/>
      <c r="H6" s="111" t="s">
        <v>35</v>
      </c>
      <c r="I6" s="1345" t="s">
        <v>31</v>
      </c>
      <c r="J6" s="1346"/>
    </row>
    <row r="7" spans="1:10" ht="25.5" customHeight="1" x14ac:dyDescent="0.3">
      <c r="A7" s="1313"/>
      <c r="B7" s="1314"/>
      <c r="C7" s="1314"/>
      <c r="D7" s="1315"/>
      <c r="E7" s="110"/>
      <c r="F7" s="1345"/>
      <c r="G7" s="1346"/>
      <c r="H7" s="111" t="s">
        <v>36</v>
      </c>
      <c r="I7" s="1345" t="s">
        <v>32</v>
      </c>
      <c r="J7" s="1346"/>
    </row>
    <row r="8" spans="1:10" ht="25.5" customHeight="1" x14ac:dyDescent="0.3">
      <c r="A8" s="1313"/>
      <c r="B8" s="1314"/>
      <c r="C8" s="1314"/>
      <c r="D8" s="1315"/>
      <c r="E8" s="110" t="s">
        <v>37</v>
      </c>
      <c r="F8" s="1345" t="s">
        <v>25</v>
      </c>
      <c r="G8" s="1346"/>
      <c r="H8" s="111" t="s">
        <v>38</v>
      </c>
      <c r="I8" s="1345" t="s">
        <v>26</v>
      </c>
      <c r="J8" s="1346"/>
    </row>
    <row r="9" spans="1:10" ht="25.5" customHeight="1" thickBot="1" x14ac:dyDescent="0.35">
      <c r="A9" s="1342"/>
      <c r="B9" s="1343"/>
      <c r="C9" s="1343"/>
      <c r="D9" s="1344"/>
      <c r="E9" s="112" t="s">
        <v>40</v>
      </c>
      <c r="F9" s="1334" t="s">
        <v>65</v>
      </c>
      <c r="G9" s="1335"/>
      <c r="H9" s="112" t="s">
        <v>107</v>
      </c>
      <c r="I9" s="1334" t="s">
        <v>27</v>
      </c>
      <c r="J9" s="1335"/>
    </row>
    <row r="10" spans="1:10" ht="13.5" thickBot="1" x14ac:dyDescent="0.35"/>
    <row r="11" spans="1:10" ht="15.75" customHeight="1" x14ac:dyDescent="0.3">
      <c r="A11" s="1336" t="s">
        <v>95</v>
      </c>
      <c r="B11" s="1337"/>
      <c r="C11" s="1337"/>
      <c r="D11" s="1337"/>
      <c r="E11" s="1337"/>
      <c r="F11" s="1336" t="s">
        <v>106</v>
      </c>
      <c r="G11" s="1337"/>
      <c r="H11" s="1337"/>
      <c r="I11" s="1337"/>
      <c r="J11" s="1338"/>
    </row>
    <row r="12" spans="1:10" ht="40.5" customHeight="1" thickBot="1" x14ac:dyDescent="0.35">
      <c r="A12" s="1339" t="s">
        <v>109</v>
      </c>
      <c r="B12" s="1340"/>
      <c r="C12" s="1340"/>
      <c r="D12" s="1340"/>
      <c r="E12" s="1340"/>
      <c r="F12" s="1339" t="s">
        <v>110</v>
      </c>
      <c r="G12" s="1340"/>
      <c r="H12" s="1340"/>
      <c r="I12" s="1340"/>
      <c r="J12" s="1341"/>
    </row>
    <row r="13" spans="1:10" ht="15.75" customHeight="1" thickBot="1" x14ac:dyDescent="0.35">
      <c r="J13" s="109"/>
    </row>
    <row r="14" spans="1:10" ht="15.75" customHeight="1" x14ac:dyDescent="0.3">
      <c r="A14" s="1336" t="s">
        <v>111</v>
      </c>
      <c r="B14" s="1337"/>
      <c r="C14" s="1337"/>
      <c r="D14" s="1337"/>
      <c r="E14" s="1337"/>
      <c r="F14" s="1336" t="s">
        <v>72</v>
      </c>
      <c r="G14" s="1337"/>
      <c r="H14" s="1337"/>
      <c r="I14" s="1337"/>
      <c r="J14" s="1338"/>
    </row>
    <row r="15" spans="1:10" ht="67.5" customHeight="1" thickBot="1" x14ac:dyDescent="0.35">
      <c r="A15" s="1319" t="s">
        <v>112</v>
      </c>
      <c r="B15" s="1320"/>
      <c r="C15" s="1320"/>
      <c r="D15" s="1320"/>
      <c r="E15" s="1320"/>
      <c r="F15" s="1321" t="s">
        <v>113</v>
      </c>
      <c r="G15" s="1322"/>
      <c r="H15" s="1322"/>
      <c r="I15" s="1322"/>
      <c r="J15" s="1323"/>
    </row>
    <row r="16" spans="1:10" ht="15" customHeight="1" thickBot="1" x14ac:dyDescent="0.35"/>
    <row r="17" spans="1:12" ht="15" customHeight="1" thickBot="1" x14ac:dyDescent="0.35">
      <c r="A17" s="1324" t="s">
        <v>96</v>
      </c>
      <c r="B17" s="1325"/>
      <c r="C17" s="1325"/>
      <c r="D17" s="1325"/>
      <c r="E17" s="1325"/>
      <c r="F17" s="1325"/>
      <c r="G17" s="1325"/>
      <c r="H17" s="1325"/>
      <c r="I17" s="1325"/>
      <c r="J17" s="1326"/>
    </row>
    <row r="18" spans="1:12" ht="15" customHeight="1" thickBot="1" x14ac:dyDescent="0.35">
      <c r="A18" s="1327" t="s">
        <v>114</v>
      </c>
      <c r="B18" s="1328"/>
      <c r="C18" s="1328"/>
      <c r="D18" s="1328"/>
      <c r="E18" s="1328"/>
      <c r="F18" s="1329" t="s">
        <v>115</v>
      </c>
      <c r="G18" s="1329"/>
      <c r="H18" s="1329"/>
      <c r="I18" s="1329"/>
      <c r="J18" s="1330"/>
    </row>
    <row r="19" spans="1:12" ht="15" customHeight="1" thickBot="1" x14ac:dyDescent="0.35">
      <c r="F19" s="109"/>
      <c r="G19" s="109"/>
      <c r="H19" s="109"/>
      <c r="I19" s="109"/>
    </row>
    <row r="20" spans="1:12" s="108" customFormat="1" ht="27" customHeight="1" x14ac:dyDescent="0.35">
      <c r="A20" s="115" t="s">
        <v>105</v>
      </c>
      <c r="B20" s="1331" t="s">
        <v>102</v>
      </c>
      <c r="C20" s="1332"/>
      <c r="D20" s="1333"/>
      <c r="E20" s="1331" t="s">
        <v>103</v>
      </c>
      <c r="F20" s="1332"/>
      <c r="G20" s="1333"/>
      <c r="H20" s="1331" t="s">
        <v>104</v>
      </c>
      <c r="I20" s="1332"/>
      <c r="J20" s="1333"/>
    </row>
    <row r="21" spans="1:12" ht="15" customHeight="1" x14ac:dyDescent="0.3">
      <c r="A21" s="113" t="s">
        <v>97</v>
      </c>
      <c r="B21" s="1306" t="s">
        <v>238</v>
      </c>
      <c r="C21" s="1307"/>
      <c r="D21" s="1308"/>
      <c r="E21" s="1309" t="s">
        <v>243</v>
      </c>
      <c r="F21" s="1307"/>
      <c r="G21" s="1308"/>
      <c r="H21" s="1306" t="s">
        <v>245</v>
      </c>
      <c r="I21" s="1307"/>
      <c r="J21" s="1308"/>
    </row>
    <row r="22" spans="1:12" ht="72.650000000000006" customHeight="1" x14ac:dyDescent="0.3">
      <c r="A22" s="227" t="s">
        <v>235</v>
      </c>
      <c r="B22" s="1310" t="s">
        <v>236</v>
      </c>
      <c r="C22" s="1311"/>
      <c r="D22" s="1312"/>
      <c r="E22" s="1313" t="s">
        <v>250</v>
      </c>
      <c r="F22" s="1314"/>
      <c r="G22" s="1315"/>
      <c r="H22" s="1316" t="s">
        <v>246</v>
      </c>
      <c r="I22" s="1317"/>
      <c r="J22" s="1318"/>
    </row>
    <row r="23" spans="1:12" ht="39" x14ac:dyDescent="0.3">
      <c r="A23" s="113" t="s">
        <v>98</v>
      </c>
      <c r="B23" s="228" t="s">
        <v>116</v>
      </c>
      <c r="C23" s="1283" t="s">
        <v>213</v>
      </c>
      <c r="D23" s="1284"/>
      <c r="E23" s="119" t="s">
        <v>252</v>
      </c>
      <c r="F23" s="117" t="s">
        <v>253</v>
      </c>
      <c r="G23" s="120"/>
      <c r="H23" s="121" t="s">
        <v>116</v>
      </c>
      <c r="I23" s="122" t="s">
        <v>124</v>
      </c>
      <c r="J23" s="120"/>
    </row>
    <row r="24" spans="1:12" ht="65.150000000000006" customHeight="1" x14ac:dyDescent="0.3">
      <c r="A24" s="113"/>
      <c r="B24" s="116" t="s">
        <v>117</v>
      </c>
      <c r="C24" s="1283" t="s">
        <v>237</v>
      </c>
      <c r="D24" s="128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5" t="s">
        <v>240</v>
      </c>
      <c r="C27" s="1286"/>
      <c r="D27" s="1287"/>
      <c r="E27" s="1288" t="s">
        <v>241</v>
      </c>
      <c r="F27" s="1286"/>
      <c r="G27" s="1287"/>
      <c r="H27" s="1285" t="s">
        <v>242</v>
      </c>
      <c r="I27" s="1289"/>
      <c r="J27" s="1290"/>
    </row>
    <row r="28" spans="1:12" ht="88.5" customHeight="1" x14ac:dyDescent="0.3">
      <c r="A28" s="113"/>
      <c r="B28" s="1291" t="s">
        <v>251</v>
      </c>
      <c r="C28" s="1292"/>
      <c r="D28" s="1293"/>
      <c r="E28" s="1294" t="s">
        <v>251</v>
      </c>
      <c r="F28" s="1295"/>
      <c r="G28" s="1296"/>
      <c r="H28" s="1294" t="s">
        <v>249</v>
      </c>
      <c r="I28" s="1295"/>
      <c r="J28" s="1296"/>
    </row>
    <row r="29" spans="1:12" ht="13.5" thickBot="1" x14ac:dyDescent="0.35">
      <c r="A29" s="114"/>
      <c r="B29" s="1297"/>
      <c r="C29" s="1298"/>
      <c r="D29" s="1299"/>
      <c r="E29" s="1297"/>
      <c r="F29" s="1298"/>
      <c r="G29" s="1299"/>
      <c r="H29" s="124"/>
      <c r="I29" s="125"/>
      <c r="J29" s="126"/>
    </row>
    <row r="30" spans="1:12" ht="15" customHeight="1" x14ac:dyDescent="0.3">
      <c r="A30" s="113" t="s">
        <v>99</v>
      </c>
      <c r="B30" s="1300"/>
      <c r="C30" s="1301"/>
      <c r="D30" s="1302"/>
      <c r="E30" s="1300"/>
      <c r="F30" s="1301"/>
      <c r="G30" s="1302"/>
      <c r="H30" s="1303"/>
      <c r="I30" s="1304"/>
      <c r="J30" s="1305"/>
    </row>
    <row r="31" spans="1:12" ht="26.5" thickBot="1" x14ac:dyDescent="0.35">
      <c r="A31" s="114" t="s">
        <v>244</v>
      </c>
      <c r="B31" s="1277" t="s">
        <v>70</v>
      </c>
      <c r="C31" s="1278"/>
      <c r="D31" s="1279"/>
      <c r="E31" s="1277" t="s">
        <v>70</v>
      </c>
      <c r="F31" s="1278"/>
      <c r="G31" s="1279"/>
      <c r="H31" s="1280" t="s">
        <v>70</v>
      </c>
      <c r="I31" s="1281"/>
      <c r="J31" s="128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36" t="s">
        <v>100</v>
      </c>
      <c r="B1" s="1337"/>
      <c r="C1" s="1337"/>
      <c r="D1" s="1337"/>
      <c r="E1" s="1337"/>
      <c r="F1" s="1336" t="s">
        <v>101</v>
      </c>
      <c r="G1" s="1337"/>
      <c r="H1" s="1337"/>
      <c r="I1" s="1337"/>
      <c r="J1" s="1337"/>
    </row>
    <row r="2" spans="1:10" s="108" customFormat="1" ht="13.5" customHeight="1" thickBot="1" x14ac:dyDescent="0.4">
      <c r="A2" s="1347" t="e">
        <f>#REF!</f>
        <v>#REF!</v>
      </c>
      <c r="B2" s="1348"/>
      <c r="C2" s="1348"/>
      <c r="D2" s="1348"/>
      <c r="E2" s="1348"/>
      <c r="F2" s="1349" t="e">
        <f>#REF!</f>
        <v>#REF!</v>
      </c>
      <c r="G2" s="1350"/>
      <c r="H2" s="1350"/>
      <c r="I2" s="1350"/>
      <c r="J2" s="1351"/>
    </row>
    <row r="3" spans="1:10" ht="15.75" customHeight="1" thickBot="1" x14ac:dyDescent="0.4">
      <c r="F3" s="107"/>
      <c r="G3" s="107"/>
      <c r="H3" s="107"/>
      <c r="I3" s="107"/>
      <c r="J3" s="107"/>
    </row>
    <row r="4" spans="1:10" ht="15" customHeight="1" x14ac:dyDescent="0.3">
      <c r="A4" s="1336" t="s">
        <v>108</v>
      </c>
      <c r="B4" s="1337"/>
      <c r="C4" s="1337"/>
      <c r="D4" s="1338"/>
      <c r="E4" s="1336" t="s">
        <v>77</v>
      </c>
      <c r="F4" s="1337"/>
      <c r="G4" s="1338"/>
      <c r="H4" s="1336" t="s">
        <v>1</v>
      </c>
      <c r="I4" s="1337"/>
      <c r="J4" s="1338"/>
    </row>
    <row r="5" spans="1:10" x14ac:dyDescent="0.3">
      <c r="A5" s="1313" t="s">
        <v>87</v>
      </c>
      <c r="B5" s="1314"/>
      <c r="C5" s="1314"/>
      <c r="D5" s="1315"/>
      <c r="E5" s="110" t="s">
        <v>33</v>
      </c>
      <c r="F5" s="1345" t="s">
        <v>24</v>
      </c>
      <c r="G5" s="1346"/>
      <c r="H5" s="111" t="s">
        <v>34</v>
      </c>
      <c r="I5" s="1345" t="s">
        <v>30</v>
      </c>
      <c r="J5" s="1346"/>
    </row>
    <row r="6" spans="1:10" ht="25.5" customHeight="1" x14ac:dyDescent="0.3">
      <c r="A6" s="1313"/>
      <c r="B6" s="1314"/>
      <c r="C6" s="1314"/>
      <c r="D6" s="1315"/>
      <c r="E6" s="110"/>
      <c r="F6" s="1345"/>
      <c r="G6" s="1346"/>
      <c r="H6" s="111" t="s">
        <v>35</v>
      </c>
      <c r="I6" s="1345" t="s">
        <v>31</v>
      </c>
      <c r="J6" s="1346"/>
    </row>
    <row r="7" spans="1:10" ht="25.5" customHeight="1" x14ac:dyDescent="0.3">
      <c r="A7" s="1313"/>
      <c r="B7" s="1314"/>
      <c r="C7" s="1314"/>
      <c r="D7" s="1315"/>
      <c r="E7" s="110"/>
      <c r="F7" s="1345"/>
      <c r="G7" s="1346"/>
      <c r="H7" s="111" t="s">
        <v>36</v>
      </c>
      <c r="I7" s="1345" t="s">
        <v>32</v>
      </c>
      <c r="J7" s="1346"/>
    </row>
    <row r="8" spans="1:10" ht="25.5" customHeight="1" x14ac:dyDescent="0.3">
      <c r="A8" s="1313"/>
      <c r="B8" s="1314"/>
      <c r="C8" s="1314"/>
      <c r="D8" s="1315"/>
      <c r="E8" s="110" t="s">
        <v>37</v>
      </c>
      <c r="F8" s="1345" t="s">
        <v>25</v>
      </c>
      <c r="G8" s="1346"/>
      <c r="H8" s="111" t="s">
        <v>38</v>
      </c>
      <c r="I8" s="1345" t="s">
        <v>26</v>
      </c>
      <c r="J8" s="1346"/>
    </row>
    <row r="9" spans="1:10" ht="25.5" customHeight="1" thickBot="1" x14ac:dyDescent="0.35">
      <c r="A9" s="1342"/>
      <c r="B9" s="1343"/>
      <c r="C9" s="1343"/>
      <c r="D9" s="1344"/>
      <c r="E9" s="112" t="s">
        <v>40</v>
      </c>
      <c r="F9" s="1334" t="s">
        <v>65</v>
      </c>
      <c r="G9" s="1335"/>
      <c r="H9" s="112" t="s">
        <v>107</v>
      </c>
      <c r="I9" s="1334" t="s">
        <v>27</v>
      </c>
      <c r="J9" s="1335"/>
    </row>
    <row r="10" spans="1:10" ht="13.5" thickBot="1" x14ac:dyDescent="0.35"/>
    <row r="11" spans="1:10" ht="15.75" customHeight="1" x14ac:dyDescent="0.3">
      <c r="A11" s="1336" t="s">
        <v>95</v>
      </c>
      <c r="B11" s="1337"/>
      <c r="C11" s="1337"/>
      <c r="D11" s="1337"/>
      <c r="E11" s="1337"/>
      <c r="F11" s="1336" t="s">
        <v>106</v>
      </c>
      <c r="G11" s="1337"/>
      <c r="H11" s="1337"/>
      <c r="I11" s="1337"/>
      <c r="J11" s="1338"/>
    </row>
    <row r="12" spans="1:10" ht="40.5" customHeight="1" thickBot="1" x14ac:dyDescent="0.35">
      <c r="A12" s="1339" t="s">
        <v>109</v>
      </c>
      <c r="B12" s="1340"/>
      <c r="C12" s="1340"/>
      <c r="D12" s="1340"/>
      <c r="E12" s="1340"/>
      <c r="F12" s="1339" t="s">
        <v>110</v>
      </c>
      <c r="G12" s="1340"/>
      <c r="H12" s="1340"/>
      <c r="I12" s="1340"/>
      <c r="J12" s="1341"/>
    </row>
    <row r="13" spans="1:10" ht="15.75" customHeight="1" thickBot="1" x14ac:dyDescent="0.35">
      <c r="J13" s="109"/>
    </row>
    <row r="14" spans="1:10" ht="15.75" customHeight="1" x14ac:dyDescent="0.3">
      <c r="A14" s="1336" t="s">
        <v>111</v>
      </c>
      <c r="B14" s="1337"/>
      <c r="C14" s="1337"/>
      <c r="D14" s="1337"/>
      <c r="E14" s="1337"/>
      <c r="F14" s="1336" t="s">
        <v>72</v>
      </c>
      <c r="G14" s="1337"/>
      <c r="H14" s="1337"/>
      <c r="I14" s="1337"/>
      <c r="J14" s="1338"/>
    </row>
    <row r="15" spans="1:10" ht="67.5" customHeight="1" thickBot="1" x14ac:dyDescent="0.35">
      <c r="A15" s="1319" t="s">
        <v>112</v>
      </c>
      <c r="B15" s="1320"/>
      <c r="C15" s="1320"/>
      <c r="D15" s="1320"/>
      <c r="E15" s="1320"/>
      <c r="F15" s="1321" t="s">
        <v>113</v>
      </c>
      <c r="G15" s="1322"/>
      <c r="H15" s="1322"/>
      <c r="I15" s="1322"/>
      <c r="J15" s="1323"/>
    </row>
    <row r="16" spans="1:10" ht="15" customHeight="1" thickBot="1" x14ac:dyDescent="0.35"/>
    <row r="17" spans="1:12" ht="15" customHeight="1" thickBot="1" x14ac:dyDescent="0.35">
      <c r="A17" s="1324" t="s">
        <v>96</v>
      </c>
      <c r="B17" s="1325"/>
      <c r="C17" s="1325"/>
      <c r="D17" s="1325"/>
      <c r="E17" s="1325"/>
      <c r="F17" s="1325"/>
      <c r="G17" s="1325"/>
      <c r="H17" s="1325"/>
      <c r="I17" s="1325"/>
      <c r="J17" s="1326"/>
    </row>
    <row r="18" spans="1:12" ht="15" customHeight="1" thickBot="1" x14ac:dyDescent="0.35">
      <c r="A18" s="1327" t="s">
        <v>114</v>
      </c>
      <c r="B18" s="1328"/>
      <c r="C18" s="1328"/>
      <c r="D18" s="1328"/>
      <c r="E18" s="1328"/>
      <c r="F18" s="1329" t="s">
        <v>115</v>
      </c>
      <c r="G18" s="1329"/>
      <c r="H18" s="1329"/>
      <c r="I18" s="1329"/>
      <c r="J18" s="1330"/>
    </row>
    <row r="19" spans="1:12" ht="15" customHeight="1" thickBot="1" x14ac:dyDescent="0.35">
      <c r="F19" s="109"/>
      <c r="G19" s="109"/>
      <c r="H19" s="109"/>
      <c r="I19" s="109"/>
    </row>
    <row r="20" spans="1:12" s="108" customFormat="1" ht="27" customHeight="1" x14ac:dyDescent="0.35">
      <c r="A20" s="115" t="s">
        <v>105</v>
      </c>
      <c r="B20" s="1331" t="s">
        <v>102</v>
      </c>
      <c r="C20" s="1332"/>
      <c r="D20" s="1333"/>
      <c r="E20" s="1331" t="s">
        <v>103</v>
      </c>
      <c r="F20" s="1332"/>
      <c r="G20" s="1333"/>
      <c r="H20" s="1331" t="s">
        <v>104</v>
      </c>
      <c r="I20" s="1332"/>
      <c r="J20" s="1333"/>
    </row>
    <row r="21" spans="1:12" ht="15" customHeight="1" x14ac:dyDescent="0.3">
      <c r="A21" s="113" t="s">
        <v>97</v>
      </c>
      <c r="B21" s="1306" t="s">
        <v>238</v>
      </c>
      <c r="C21" s="1307"/>
      <c r="D21" s="1308"/>
      <c r="E21" s="1309" t="s">
        <v>243</v>
      </c>
      <c r="F21" s="1307"/>
      <c r="G21" s="1308"/>
      <c r="H21" s="1306" t="s">
        <v>245</v>
      </c>
      <c r="I21" s="1307"/>
      <c r="J21" s="1308"/>
    </row>
    <row r="22" spans="1:12" ht="72.650000000000006" customHeight="1" x14ac:dyDescent="0.3">
      <c r="A22" s="227" t="s">
        <v>235</v>
      </c>
      <c r="B22" s="1310" t="s">
        <v>236</v>
      </c>
      <c r="C22" s="1311"/>
      <c r="D22" s="1312"/>
      <c r="E22" s="1313" t="s">
        <v>250</v>
      </c>
      <c r="F22" s="1314"/>
      <c r="G22" s="1315"/>
      <c r="H22" s="1316" t="s">
        <v>246</v>
      </c>
      <c r="I22" s="1317"/>
      <c r="J22" s="1318"/>
    </row>
    <row r="23" spans="1:12" ht="39" x14ac:dyDescent="0.3">
      <c r="A23" s="113" t="s">
        <v>98</v>
      </c>
      <c r="B23" s="228" t="s">
        <v>116</v>
      </c>
      <c r="C23" s="1283" t="s">
        <v>213</v>
      </c>
      <c r="D23" s="1284"/>
      <c r="E23" s="119" t="s">
        <v>252</v>
      </c>
      <c r="F23" s="117" t="s">
        <v>253</v>
      </c>
      <c r="G23" s="120"/>
      <c r="H23" s="121" t="s">
        <v>116</v>
      </c>
      <c r="I23" s="122" t="s">
        <v>124</v>
      </c>
      <c r="J23" s="120"/>
    </row>
    <row r="24" spans="1:12" ht="65.150000000000006" customHeight="1" x14ac:dyDescent="0.3">
      <c r="A24" s="113"/>
      <c r="B24" s="116" t="s">
        <v>117</v>
      </c>
      <c r="C24" s="1283" t="s">
        <v>237</v>
      </c>
      <c r="D24" s="128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5" t="s">
        <v>240</v>
      </c>
      <c r="C27" s="1286"/>
      <c r="D27" s="1287"/>
      <c r="E27" s="1288" t="s">
        <v>241</v>
      </c>
      <c r="F27" s="1286"/>
      <c r="G27" s="1287"/>
      <c r="H27" s="1285" t="s">
        <v>242</v>
      </c>
      <c r="I27" s="1289"/>
      <c r="J27" s="1290"/>
    </row>
    <row r="28" spans="1:12" ht="88.5" customHeight="1" x14ac:dyDescent="0.3">
      <c r="A28" s="113"/>
      <c r="B28" s="1291" t="s">
        <v>251</v>
      </c>
      <c r="C28" s="1292"/>
      <c r="D28" s="1293"/>
      <c r="E28" s="1294" t="s">
        <v>251</v>
      </c>
      <c r="F28" s="1295"/>
      <c r="G28" s="1296"/>
      <c r="H28" s="1294" t="s">
        <v>249</v>
      </c>
      <c r="I28" s="1295"/>
      <c r="J28" s="1296"/>
    </row>
    <row r="29" spans="1:12" ht="13.5" thickBot="1" x14ac:dyDescent="0.35">
      <c r="A29" s="114"/>
      <c r="B29" s="1297"/>
      <c r="C29" s="1298"/>
      <c r="D29" s="1299"/>
      <c r="E29" s="1297"/>
      <c r="F29" s="1298"/>
      <c r="G29" s="1299"/>
      <c r="H29" s="124"/>
      <c r="I29" s="125"/>
      <c r="J29" s="126"/>
    </row>
    <row r="30" spans="1:12" ht="15" customHeight="1" x14ac:dyDescent="0.3">
      <c r="A30" s="113" t="s">
        <v>99</v>
      </c>
      <c r="B30" s="1300"/>
      <c r="C30" s="1301"/>
      <c r="D30" s="1302"/>
      <c r="E30" s="1300"/>
      <c r="F30" s="1301"/>
      <c r="G30" s="1302"/>
      <c r="H30" s="1303"/>
      <c r="I30" s="1304"/>
      <c r="J30" s="1305"/>
    </row>
    <row r="31" spans="1:12" ht="26.5" thickBot="1" x14ac:dyDescent="0.35">
      <c r="A31" s="114" t="s">
        <v>244</v>
      </c>
      <c r="B31" s="1277" t="s">
        <v>70</v>
      </c>
      <c r="C31" s="1278"/>
      <c r="D31" s="1279"/>
      <c r="E31" s="1277" t="s">
        <v>70</v>
      </c>
      <c r="F31" s="1278"/>
      <c r="G31" s="1279"/>
      <c r="H31" s="1280" t="s">
        <v>70</v>
      </c>
      <c r="I31" s="1281"/>
      <c r="J31" s="128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406" t="s">
        <v>100</v>
      </c>
      <c r="B1" s="1407"/>
      <c r="C1" s="1407"/>
      <c r="D1" s="1407"/>
      <c r="E1" s="1407"/>
      <c r="F1" s="1406" t="s">
        <v>101</v>
      </c>
      <c r="G1" s="1407"/>
      <c r="H1" s="1407"/>
      <c r="I1" s="1407"/>
      <c r="J1" s="1407"/>
    </row>
    <row r="2" spans="1:10" s="108" customFormat="1" ht="13.5" customHeight="1" thickBot="1" x14ac:dyDescent="0.4">
      <c r="A2" s="1419" t="s">
        <v>247</v>
      </c>
      <c r="B2" s="1420"/>
      <c r="C2" s="1420"/>
      <c r="D2" s="1420"/>
      <c r="E2" s="1420"/>
      <c r="F2" s="1421" t="s">
        <v>248</v>
      </c>
      <c r="G2" s="1422"/>
      <c r="H2" s="1422"/>
      <c r="I2" s="1422"/>
      <c r="J2" s="1423"/>
    </row>
    <row r="3" spans="1:10" s="108" customFormat="1" ht="15.75" customHeight="1" thickBot="1" x14ac:dyDescent="0.4">
      <c r="F3" s="237"/>
      <c r="G3" s="237"/>
      <c r="H3" s="237"/>
      <c r="I3" s="237"/>
      <c r="J3" s="237"/>
    </row>
    <row r="4" spans="1:10" s="108" customFormat="1" ht="15" customHeight="1" x14ac:dyDescent="0.35">
      <c r="A4" s="1406" t="s">
        <v>108</v>
      </c>
      <c r="B4" s="1407"/>
      <c r="C4" s="1407"/>
      <c r="D4" s="1408"/>
      <c r="E4" s="1406" t="s">
        <v>77</v>
      </c>
      <c r="F4" s="1407"/>
      <c r="G4" s="1408"/>
      <c r="H4" s="1406" t="s">
        <v>1</v>
      </c>
      <c r="I4" s="1407"/>
      <c r="J4" s="1408"/>
    </row>
    <row r="5" spans="1:10" x14ac:dyDescent="0.3">
      <c r="A5" s="1388"/>
      <c r="B5" s="1389"/>
      <c r="C5" s="1389"/>
      <c r="D5" s="1390"/>
      <c r="E5" s="239"/>
      <c r="F5" s="1417"/>
      <c r="G5" s="1418"/>
      <c r="H5" s="240"/>
      <c r="I5" s="1417"/>
      <c r="J5" s="1418"/>
    </row>
    <row r="6" spans="1:10" ht="25.5" customHeight="1" x14ac:dyDescent="0.3">
      <c r="A6" s="1388"/>
      <c r="B6" s="1389"/>
      <c r="C6" s="1389"/>
      <c r="D6" s="1390"/>
      <c r="E6" s="239"/>
      <c r="F6" s="1417"/>
      <c r="G6" s="1418"/>
      <c r="H6" s="240"/>
      <c r="I6" s="1417"/>
      <c r="J6" s="1418"/>
    </row>
    <row r="7" spans="1:10" ht="25.5" customHeight="1" x14ac:dyDescent="0.3">
      <c r="A7" s="1388"/>
      <c r="B7" s="1389"/>
      <c r="C7" s="1389"/>
      <c r="D7" s="1390"/>
      <c r="E7" s="239"/>
      <c r="F7" s="1417"/>
      <c r="G7" s="1418"/>
      <c r="H7" s="240"/>
      <c r="I7" s="1417"/>
      <c r="J7" s="1418"/>
    </row>
    <row r="8" spans="1:10" ht="25.5" customHeight="1" x14ac:dyDescent="0.3">
      <c r="A8" s="1388"/>
      <c r="B8" s="1389"/>
      <c r="C8" s="1389"/>
      <c r="D8" s="1390"/>
      <c r="E8" s="239"/>
      <c r="F8" s="1417"/>
      <c r="G8" s="1418"/>
      <c r="H8" s="240"/>
      <c r="I8" s="1417"/>
      <c r="J8" s="1418"/>
    </row>
    <row r="9" spans="1:10" ht="25.5" customHeight="1" thickBot="1" x14ac:dyDescent="0.35">
      <c r="A9" s="1414"/>
      <c r="B9" s="1415"/>
      <c r="C9" s="1415"/>
      <c r="D9" s="1416"/>
      <c r="E9" s="241"/>
      <c r="F9" s="1409"/>
      <c r="G9" s="1410"/>
      <c r="H9" s="241"/>
      <c r="I9" s="1409"/>
      <c r="J9" s="1410"/>
    </row>
    <row r="10" spans="1:10" ht="13.5" thickBot="1" x14ac:dyDescent="0.35"/>
    <row r="11" spans="1:10" ht="15.75" customHeight="1" x14ac:dyDescent="0.3">
      <c r="A11" s="1406" t="s">
        <v>95</v>
      </c>
      <c r="B11" s="1407"/>
      <c r="C11" s="1407"/>
      <c r="D11" s="1407"/>
      <c r="E11" s="1407"/>
      <c r="F11" s="1406" t="s">
        <v>106</v>
      </c>
      <c r="G11" s="1407"/>
      <c r="H11" s="1407"/>
      <c r="I11" s="1407"/>
      <c r="J11" s="1408"/>
    </row>
    <row r="12" spans="1:10" ht="40.5" customHeight="1" thickBot="1" x14ac:dyDescent="0.35">
      <c r="A12" s="1411"/>
      <c r="B12" s="1412"/>
      <c r="C12" s="1412"/>
      <c r="D12" s="1412"/>
      <c r="E12" s="1412"/>
      <c r="F12" s="1411"/>
      <c r="G12" s="1412"/>
      <c r="H12" s="1412"/>
      <c r="I12" s="1412"/>
      <c r="J12" s="1413"/>
    </row>
    <row r="13" spans="1:10" ht="15.75" customHeight="1" thickBot="1" x14ac:dyDescent="0.35">
      <c r="J13" s="109"/>
    </row>
    <row r="14" spans="1:10" ht="15.75" customHeight="1" x14ac:dyDescent="0.3">
      <c r="A14" s="1406" t="s">
        <v>111</v>
      </c>
      <c r="B14" s="1407"/>
      <c r="C14" s="1407"/>
      <c r="D14" s="1407"/>
      <c r="E14" s="1407"/>
      <c r="F14" s="1406" t="s">
        <v>72</v>
      </c>
      <c r="G14" s="1407"/>
      <c r="H14" s="1407"/>
      <c r="I14" s="1407"/>
      <c r="J14" s="1408"/>
    </row>
    <row r="15" spans="1:10" ht="67.5" customHeight="1" thickBot="1" x14ac:dyDescent="0.35">
      <c r="A15" s="1394"/>
      <c r="B15" s="1395"/>
      <c r="C15" s="1395"/>
      <c r="D15" s="1395"/>
      <c r="E15" s="1395"/>
      <c r="F15" s="1396"/>
      <c r="G15" s="1397"/>
      <c r="H15" s="1397"/>
      <c r="I15" s="1397"/>
      <c r="J15" s="1398"/>
    </row>
    <row r="16" spans="1:10" ht="15" customHeight="1" thickBot="1" x14ac:dyDescent="0.35"/>
    <row r="17" spans="1:10" ht="15" customHeight="1" thickBot="1" x14ac:dyDescent="0.35">
      <c r="A17" s="1399" t="s">
        <v>96</v>
      </c>
      <c r="B17" s="1400"/>
      <c r="C17" s="1400"/>
      <c r="D17" s="1400"/>
      <c r="E17" s="1400"/>
      <c r="F17" s="1400"/>
      <c r="G17" s="1400"/>
      <c r="H17" s="1400"/>
      <c r="I17" s="1400"/>
      <c r="J17" s="1401"/>
    </row>
    <row r="18" spans="1:10" ht="15" customHeight="1" thickBot="1" x14ac:dyDescent="0.35">
      <c r="A18" s="1402"/>
      <c r="B18" s="1403"/>
      <c r="C18" s="1403"/>
      <c r="D18" s="1403"/>
      <c r="E18" s="1403"/>
      <c r="F18" s="1404"/>
      <c r="G18" s="1404"/>
      <c r="H18" s="1404"/>
      <c r="I18" s="1404"/>
      <c r="J18" s="1405"/>
    </row>
    <row r="19" spans="1:10" ht="15" customHeight="1" thickBot="1" x14ac:dyDescent="0.35">
      <c r="F19" s="109"/>
      <c r="G19" s="109"/>
      <c r="H19" s="109"/>
      <c r="I19" s="109"/>
    </row>
    <row r="20" spans="1:10" s="108" customFormat="1" ht="27" customHeight="1" x14ac:dyDescent="0.35">
      <c r="A20" s="238" t="s">
        <v>105</v>
      </c>
      <c r="B20" s="1406" t="s">
        <v>102</v>
      </c>
      <c r="C20" s="1407"/>
      <c r="D20" s="1408"/>
      <c r="E20" s="1406"/>
      <c r="F20" s="1407"/>
      <c r="G20" s="1408"/>
      <c r="H20" s="1406"/>
      <c r="I20" s="1407"/>
      <c r="J20" s="1408"/>
    </row>
    <row r="21" spans="1:10" ht="15" customHeight="1" x14ac:dyDescent="0.3">
      <c r="A21" s="242" t="s">
        <v>97</v>
      </c>
      <c r="B21" s="1381"/>
      <c r="C21" s="1382"/>
      <c r="D21" s="1383"/>
      <c r="E21" s="1384"/>
      <c r="F21" s="1382"/>
      <c r="G21" s="1383"/>
      <c r="H21" s="1381"/>
      <c r="I21" s="1382"/>
      <c r="J21" s="1383"/>
    </row>
    <row r="22" spans="1:10" ht="72.650000000000006" customHeight="1" x14ac:dyDescent="0.3">
      <c r="A22" s="243" t="s">
        <v>235</v>
      </c>
      <c r="B22" s="1385"/>
      <c r="C22" s="1386"/>
      <c r="D22" s="1387"/>
      <c r="E22" s="1388"/>
      <c r="F22" s="1389"/>
      <c r="G22" s="1390"/>
      <c r="H22" s="1391"/>
      <c r="I22" s="1392"/>
      <c r="J22" s="1393"/>
    </row>
    <row r="23" spans="1:10" x14ac:dyDescent="0.3">
      <c r="A23" s="242" t="s">
        <v>98</v>
      </c>
      <c r="B23" s="244"/>
      <c r="C23" s="1358"/>
      <c r="D23" s="1359"/>
      <c r="E23" s="245"/>
      <c r="F23" s="246"/>
      <c r="G23" s="247"/>
      <c r="H23" s="248"/>
      <c r="I23" s="249"/>
      <c r="J23" s="247"/>
    </row>
    <row r="24" spans="1:10" ht="65.150000000000006" customHeight="1" x14ac:dyDescent="0.3">
      <c r="A24" s="242"/>
      <c r="B24" s="250"/>
      <c r="C24" s="1358"/>
      <c r="D24" s="1359"/>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60"/>
      <c r="C27" s="1361"/>
      <c r="D27" s="1362"/>
      <c r="E27" s="1363"/>
      <c r="F27" s="1361"/>
      <c r="G27" s="1362"/>
      <c r="H27" s="1360"/>
      <c r="I27" s="1364"/>
      <c r="J27" s="1365"/>
    </row>
    <row r="28" spans="1:10" ht="88.5" customHeight="1" x14ac:dyDescent="0.3">
      <c r="A28" s="242"/>
      <c r="B28" s="1366"/>
      <c r="C28" s="1367"/>
      <c r="D28" s="1368"/>
      <c r="E28" s="1369"/>
      <c r="F28" s="1370"/>
      <c r="G28" s="1371"/>
      <c r="H28" s="1369"/>
      <c r="I28" s="1370"/>
      <c r="J28" s="1371"/>
    </row>
    <row r="29" spans="1:10" ht="13.5" thickBot="1" x14ac:dyDescent="0.35">
      <c r="A29" s="253"/>
      <c r="B29" s="1372"/>
      <c r="C29" s="1373"/>
      <c r="D29" s="1374"/>
      <c r="E29" s="1372"/>
      <c r="F29" s="1373"/>
      <c r="G29" s="1374"/>
      <c r="H29" s="254"/>
      <c r="I29" s="255"/>
      <c r="J29" s="256"/>
    </row>
    <row r="30" spans="1:10" ht="15" customHeight="1" x14ac:dyDescent="0.3">
      <c r="A30" s="242" t="s">
        <v>99</v>
      </c>
      <c r="B30" s="1375"/>
      <c r="C30" s="1376"/>
      <c r="D30" s="1377"/>
      <c r="E30" s="1375"/>
      <c r="F30" s="1376"/>
      <c r="G30" s="1377"/>
      <c r="H30" s="1378"/>
      <c r="I30" s="1379"/>
      <c r="J30" s="1380"/>
    </row>
    <row r="31" spans="1:10" ht="26.5" thickBot="1" x14ac:dyDescent="0.35">
      <c r="A31" s="253" t="s">
        <v>244</v>
      </c>
      <c r="B31" s="1352"/>
      <c r="C31" s="1353"/>
      <c r="D31" s="1354"/>
      <c r="E31" s="1352"/>
      <c r="F31" s="1353"/>
      <c r="G31" s="1354"/>
      <c r="H31" s="1355"/>
      <c r="I31" s="1356"/>
      <c r="J31" s="1357"/>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24" t="s">
        <v>100</v>
      </c>
      <c r="B1" s="1425"/>
      <c r="C1" s="1425"/>
      <c r="D1" s="1425"/>
      <c r="E1" s="1425"/>
      <c r="F1" s="1424" t="s">
        <v>101</v>
      </c>
      <c r="G1" s="1425"/>
      <c r="H1" s="1425"/>
      <c r="I1" s="1425"/>
      <c r="J1" s="1425"/>
    </row>
    <row r="2" spans="1:20" s="108" customFormat="1" ht="13.5" customHeight="1" thickBot="1" x14ac:dyDescent="0.4">
      <c r="A2" s="1426" t="e">
        <f>#REF!</f>
        <v>#REF!</v>
      </c>
      <c r="B2" s="1427"/>
      <c r="C2" s="1427"/>
      <c r="D2" s="1427"/>
      <c r="E2" s="1427"/>
      <c r="F2" s="1428" t="s">
        <v>94</v>
      </c>
      <c r="G2" s="1429"/>
      <c r="H2" s="1429"/>
      <c r="I2" s="1429"/>
      <c r="J2" s="1430"/>
    </row>
    <row r="3" spans="1:20" ht="15.75" customHeight="1" thickBot="1" x14ac:dyDescent="0.4">
      <c r="F3" s="107"/>
      <c r="G3" s="107"/>
      <c r="H3" s="107"/>
      <c r="I3" s="107"/>
      <c r="J3" s="107"/>
    </row>
    <row r="4" spans="1:20" ht="15" customHeight="1" x14ac:dyDescent="0.3">
      <c r="A4" s="1424" t="s">
        <v>108</v>
      </c>
      <c r="B4" s="1425"/>
      <c r="C4" s="1425"/>
      <c r="D4" s="1431"/>
      <c r="E4" s="1424" t="s">
        <v>77</v>
      </c>
      <c r="F4" s="1425"/>
      <c r="G4" s="1431"/>
      <c r="H4" s="1424" t="s">
        <v>1</v>
      </c>
      <c r="I4" s="1425"/>
      <c r="J4" s="1431"/>
    </row>
    <row r="5" spans="1:20" ht="29.25" customHeight="1" x14ac:dyDescent="0.3">
      <c r="A5" s="1440" t="s">
        <v>126</v>
      </c>
      <c r="B5" s="1441"/>
      <c r="C5" s="1441"/>
      <c r="D5" s="1442"/>
      <c r="E5" s="147" t="s">
        <v>41</v>
      </c>
      <c r="F5" s="1432" t="s">
        <v>39</v>
      </c>
      <c r="G5" s="1433"/>
      <c r="H5" s="148" t="s">
        <v>127</v>
      </c>
      <c r="I5" s="1432" t="s">
        <v>28</v>
      </c>
      <c r="J5" s="1433"/>
      <c r="Q5" s="1479"/>
      <c r="R5" s="1479"/>
      <c r="S5" s="2" t="s">
        <v>7</v>
      </c>
    </row>
    <row r="6" spans="1:20" ht="29.25" customHeight="1" x14ac:dyDescent="0.3">
      <c r="A6" s="1440"/>
      <c r="B6" s="1441"/>
      <c r="C6" s="1441"/>
      <c r="D6" s="1442"/>
      <c r="E6" s="147" t="s">
        <v>45</v>
      </c>
      <c r="F6" s="1432" t="s">
        <v>54</v>
      </c>
      <c r="G6" s="1433"/>
      <c r="H6" s="148"/>
      <c r="I6" s="1432"/>
      <c r="J6" s="1433"/>
      <c r="Q6" s="1479"/>
      <c r="R6" s="1479"/>
      <c r="S6" s="2" t="s">
        <v>7</v>
      </c>
      <c r="T6" s="2" t="s">
        <v>52</v>
      </c>
    </row>
    <row r="7" spans="1:20" ht="29.25" customHeight="1" x14ac:dyDescent="0.3">
      <c r="A7" s="1440"/>
      <c r="B7" s="1441"/>
      <c r="C7" s="1441"/>
      <c r="D7" s="1442"/>
      <c r="E7" s="147" t="s">
        <v>46</v>
      </c>
      <c r="F7" s="1432" t="s">
        <v>66</v>
      </c>
      <c r="G7" s="1433"/>
      <c r="H7" s="148" t="s">
        <v>128</v>
      </c>
      <c r="I7" s="1432" t="s">
        <v>49</v>
      </c>
      <c r="J7" s="1433"/>
      <c r="Q7" s="1479"/>
      <c r="R7" s="1479"/>
    </row>
    <row r="8" spans="1:20" ht="29.25" customHeight="1" x14ac:dyDescent="0.3">
      <c r="A8" s="1440"/>
      <c r="B8" s="1441"/>
      <c r="C8" s="1441"/>
      <c r="D8" s="1442"/>
      <c r="E8" s="147" t="s">
        <v>47</v>
      </c>
      <c r="F8" s="1432" t="s">
        <v>55</v>
      </c>
      <c r="G8" s="1433"/>
      <c r="H8" s="148" t="s">
        <v>129</v>
      </c>
      <c r="I8" s="1432" t="s">
        <v>50</v>
      </c>
      <c r="J8" s="1433"/>
      <c r="Q8" s="1479"/>
      <c r="R8" s="1479"/>
    </row>
    <row r="9" spans="1:20" ht="29.25" customHeight="1" x14ac:dyDescent="0.3">
      <c r="A9" s="1440"/>
      <c r="B9" s="1441"/>
      <c r="C9" s="1441"/>
      <c r="D9" s="1442"/>
      <c r="E9" s="147" t="s">
        <v>48</v>
      </c>
      <c r="F9" s="1432" t="s">
        <v>56</v>
      </c>
      <c r="G9" s="1433"/>
      <c r="H9" s="148" t="s">
        <v>130</v>
      </c>
      <c r="I9" s="1432" t="s">
        <v>51</v>
      </c>
      <c r="J9" s="1433"/>
    </row>
    <row r="10" spans="1:20" ht="29.25" customHeight="1" x14ac:dyDescent="0.3">
      <c r="A10" s="1440"/>
      <c r="B10" s="1441"/>
      <c r="C10" s="1441"/>
      <c r="D10" s="1442"/>
      <c r="E10" s="147" t="s">
        <v>53</v>
      </c>
      <c r="F10" s="1432" t="s">
        <v>57</v>
      </c>
      <c r="G10" s="1433"/>
      <c r="H10" s="148" t="s">
        <v>131</v>
      </c>
      <c r="I10" s="1432" t="s">
        <v>60</v>
      </c>
      <c r="J10" s="1433"/>
    </row>
    <row r="11" spans="1:20" ht="29.25" customHeight="1" thickBot="1" x14ac:dyDescent="0.35">
      <c r="A11" s="1443"/>
      <c r="B11" s="1444"/>
      <c r="C11" s="1444"/>
      <c r="D11" s="1445"/>
      <c r="E11" s="149" t="s">
        <v>59</v>
      </c>
      <c r="F11" s="1204" t="s">
        <v>58</v>
      </c>
      <c r="G11" s="1205"/>
      <c r="H11" s="149" t="s">
        <v>132</v>
      </c>
      <c r="I11" s="1204" t="s">
        <v>61</v>
      </c>
      <c r="J11" s="1205"/>
    </row>
    <row r="12" spans="1:20" ht="13.5" thickBot="1" x14ac:dyDescent="0.35">
      <c r="S12" s="2" t="s">
        <v>7</v>
      </c>
      <c r="T12" s="2" t="s">
        <v>62</v>
      </c>
    </row>
    <row r="13" spans="1:20" ht="15.75" customHeight="1" x14ac:dyDescent="0.3">
      <c r="A13" s="1424" t="s">
        <v>95</v>
      </c>
      <c r="B13" s="1425"/>
      <c r="C13" s="1425"/>
      <c r="D13" s="1425"/>
      <c r="E13" s="1425"/>
      <c r="F13" s="1424" t="s">
        <v>106</v>
      </c>
      <c r="G13" s="1425"/>
      <c r="H13" s="1425"/>
      <c r="I13" s="1425"/>
      <c r="J13" s="1431"/>
    </row>
    <row r="14" spans="1:20" ht="40.5" customHeight="1" thickBot="1" x14ac:dyDescent="0.35">
      <c r="A14" s="1437" t="s">
        <v>133</v>
      </c>
      <c r="B14" s="1438"/>
      <c r="C14" s="1438"/>
      <c r="D14" s="1438"/>
      <c r="E14" s="1438"/>
      <c r="F14" s="1437" t="s">
        <v>217</v>
      </c>
      <c r="G14" s="1438"/>
      <c r="H14" s="1438"/>
      <c r="I14" s="1438"/>
      <c r="J14" s="1439"/>
    </row>
    <row r="15" spans="1:20" ht="15.75" customHeight="1" thickBot="1" x14ac:dyDescent="0.35">
      <c r="J15" s="109"/>
    </row>
    <row r="16" spans="1:20" ht="15.75" customHeight="1" x14ac:dyDescent="0.3">
      <c r="A16" s="1424" t="s">
        <v>111</v>
      </c>
      <c r="B16" s="1425"/>
      <c r="C16" s="1425"/>
      <c r="D16" s="1425"/>
      <c r="E16" s="1425"/>
      <c r="F16" s="1424" t="s">
        <v>72</v>
      </c>
      <c r="G16" s="1425"/>
      <c r="H16" s="1425"/>
      <c r="I16" s="1425"/>
      <c r="J16" s="1431"/>
    </row>
    <row r="17" spans="1:10" ht="67.5" customHeight="1" thickBot="1" x14ac:dyDescent="0.35">
      <c r="A17" s="1446"/>
      <c r="B17" s="1447"/>
      <c r="C17" s="1447"/>
      <c r="D17" s="1447"/>
      <c r="E17" s="1447"/>
      <c r="F17" s="1448" t="s">
        <v>256</v>
      </c>
      <c r="G17" s="1449"/>
      <c r="H17" s="1449"/>
      <c r="I17" s="1449"/>
      <c r="J17" s="1450"/>
    </row>
    <row r="18" spans="1:10" ht="15" customHeight="1" thickBot="1" x14ac:dyDescent="0.35"/>
    <row r="19" spans="1:10" ht="15" customHeight="1" thickBot="1" x14ac:dyDescent="0.35">
      <c r="A19" s="1451" t="s">
        <v>96</v>
      </c>
      <c r="B19" s="1452"/>
      <c r="C19" s="1452"/>
      <c r="D19" s="1452"/>
      <c r="E19" s="1452"/>
      <c r="F19" s="1452"/>
      <c r="G19" s="1452"/>
      <c r="H19" s="1452"/>
      <c r="I19" s="1452"/>
      <c r="J19" s="1453"/>
    </row>
    <row r="20" spans="1:10" ht="15" customHeight="1" thickBot="1" x14ac:dyDescent="0.35">
      <c r="A20" s="1454"/>
      <c r="B20" s="1455"/>
      <c r="C20" s="1455"/>
      <c r="D20" s="1455"/>
      <c r="E20" s="1455"/>
      <c r="F20" s="1456"/>
      <c r="G20" s="1456"/>
      <c r="H20" s="1456"/>
      <c r="I20" s="1456"/>
      <c r="J20" s="1457"/>
    </row>
    <row r="21" spans="1:10" ht="15" customHeight="1" thickBot="1" x14ac:dyDescent="0.35">
      <c r="F21" s="109"/>
      <c r="G21" s="109"/>
      <c r="H21" s="109"/>
      <c r="I21" s="109"/>
    </row>
    <row r="22" spans="1:10" s="108" customFormat="1" ht="27" customHeight="1" x14ac:dyDescent="0.35">
      <c r="A22" s="127" t="s">
        <v>105</v>
      </c>
      <c r="B22" s="1434" t="s">
        <v>102</v>
      </c>
      <c r="C22" s="1435"/>
      <c r="D22" s="1436"/>
      <c r="E22" s="1434" t="s">
        <v>103</v>
      </c>
      <c r="F22" s="1435"/>
      <c r="G22" s="1436"/>
      <c r="H22" s="1434" t="s">
        <v>104</v>
      </c>
      <c r="I22" s="1435"/>
      <c r="J22" s="1436"/>
    </row>
    <row r="23" spans="1:10" ht="30" customHeight="1" x14ac:dyDescent="0.3">
      <c r="A23" s="128" t="s">
        <v>97</v>
      </c>
      <c r="B23" s="1440" t="s">
        <v>134</v>
      </c>
      <c r="C23" s="1441"/>
      <c r="D23" s="1442"/>
      <c r="E23" s="1464" t="s">
        <v>135</v>
      </c>
      <c r="F23" s="1465"/>
      <c r="G23" s="1466"/>
      <c r="H23" s="1464" t="s">
        <v>136</v>
      </c>
      <c r="I23" s="1465"/>
      <c r="J23" s="146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76" t="s">
        <v>262</v>
      </c>
      <c r="C28" s="1477"/>
      <c r="D28" s="1478"/>
      <c r="E28" s="1476" t="s">
        <v>263</v>
      </c>
      <c r="F28" s="1477"/>
      <c r="G28" s="147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67"/>
      <c r="C30" s="1468"/>
      <c r="D30" s="1469"/>
      <c r="E30" s="141"/>
      <c r="F30" s="142"/>
      <c r="G30" s="143"/>
      <c r="H30" s="144"/>
      <c r="I30" s="145"/>
      <c r="J30" s="146"/>
    </row>
    <row r="31" spans="1:10" ht="15" customHeight="1" x14ac:dyDescent="0.3">
      <c r="A31" s="128" t="s">
        <v>99</v>
      </c>
      <c r="B31" s="1470"/>
      <c r="C31" s="1471"/>
      <c r="D31" s="1472"/>
      <c r="E31" s="1470"/>
      <c r="F31" s="1471"/>
      <c r="G31" s="1472"/>
      <c r="H31" s="1473"/>
      <c r="I31" s="1474"/>
      <c r="J31" s="1475"/>
    </row>
    <row r="32" spans="1:10" ht="13.5" thickBot="1" x14ac:dyDescent="0.35">
      <c r="A32" s="140" t="s">
        <v>121</v>
      </c>
      <c r="B32" s="1458" t="s">
        <v>122</v>
      </c>
      <c r="C32" s="1459"/>
      <c r="D32" s="1460"/>
      <c r="E32" s="1458" t="s">
        <v>123</v>
      </c>
      <c r="F32" s="1459"/>
      <c r="G32" s="1460"/>
      <c r="H32" s="1461"/>
      <c r="I32" s="1462"/>
      <c r="J32" s="146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526" t="s">
        <v>100</v>
      </c>
      <c r="B1" s="1527"/>
      <c r="C1" s="1527"/>
      <c r="D1" s="1527"/>
      <c r="E1" s="1527"/>
      <c r="F1" s="1526" t="s">
        <v>101</v>
      </c>
      <c r="G1" s="1527"/>
      <c r="H1" s="1527"/>
      <c r="I1" s="1527"/>
      <c r="J1" s="1527"/>
    </row>
    <row r="2" spans="1:22" s="108" customFormat="1" ht="13.5" customHeight="1" thickBot="1" x14ac:dyDescent="0.4">
      <c r="A2" s="1552" t="e">
        <f>Programme_PSI!#REF!</f>
        <v>#REF!</v>
      </c>
      <c r="B2" s="1553"/>
      <c r="C2" s="1553"/>
      <c r="D2" s="1553"/>
      <c r="E2" s="1553"/>
      <c r="F2" s="1554" t="s">
        <v>230</v>
      </c>
      <c r="G2" s="1555"/>
      <c r="H2" s="1555"/>
      <c r="I2" s="1555"/>
      <c r="J2" s="1556"/>
    </row>
    <row r="3" spans="1:22" ht="15.75" customHeight="1" thickBot="1" x14ac:dyDescent="0.4">
      <c r="F3" s="107"/>
      <c r="G3" s="107"/>
      <c r="H3" s="107"/>
      <c r="I3" s="107"/>
      <c r="J3" s="107"/>
    </row>
    <row r="4" spans="1:22" ht="15" customHeight="1" x14ac:dyDescent="0.3">
      <c r="A4" s="1526" t="s">
        <v>108</v>
      </c>
      <c r="B4" s="1527"/>
      <c r="C4" s="1527"/>
      <c r="D4" s="1528"/>
      <c r="E4" s="1526" t="s">
        <v>77</v>
      </c>
      <c r="F4" s="1527"/>
      <c r="G4" s="1528"/>
      <c r="H4" s="1526" t="s">
        <v>1</v>
      </c>
      <c r="I4" s="1527"/>
      <c r="J4" s="1528"/>
    </row>
    <row r="5" spans="1:22" ht="29.25" customHeight="1" x14ac:dyDescent="0.3">
      <c r="A5" s="1511"/>
      <c r="B5" s="1512"/>
      <c r="C5" s="1512"/>
      <c r="D5" s="1513"/>
      <c r="E5" s="207"/>
      <c r="F5" s="1550"/>
      <c r="G5" s="1551"/>
      <c r="H5" s="208"/>
      <c r="I5" s="1550"/>
      <c r="J5" s="1551"/>
    </row>
    <row r="6" spans="1:22" ht="29.25" customHeight="1" x14ac:dyDescent="0.3">
      <c r="A6" s="1511"/>
      <c r="B6" s="1512"/>
      <c r="C6" s="1512"/>
      <c r="D6" s="1513"/>
      <c r="E6" s="207" t="s">
        <v>43</v>
      </c>
      <c r="F6" s="1550" t="s">
        <v>14</v>
      </c>
      <c r="G6" s="1551" t="str">
        <f>CONCATENATE(E6,".SF1")</f>
        <v>Res1.C4.SF1</v>
      </c>
      <c r="H6" s="208" t="s">
        <v>42</v>
      </c>
      <c r="I6" s="1550"/>
      <c r="J6" s="1551"/>
    </row>
    <row r="7" spans="1:22" ht="29.25" customHeight="1" x14ac:dyDescent="0.3">
      <c r="A7" s="1511"/>
      <c r="B7" s="1512"/>
      <c r="C7" s="1512"/>
      <c r="D7" s="1513"/>
      <c r="E7" s="207" t="s">
        <v>64</v>
      </c>
      <c r="F7" s="1550" t="s">
        <v>29</v>
      </c>
      <c r="G7" s="1551" t="str">
        <f>CONCATENATE(E7,".SF1")</f>
        <v>Con.C2.SF1</v>
      </c>
      <c r="H7" s="208" t="s">
        <v>21</v>
      </c>
      <c r="I7" s="1550"/>
      <c r="J7" s="1551"/>
    </row>
    <row r="8" spans="1:22" ht="29.25" customHeight="1" x14ac:dyDescent="0.35">
      <c r="A8" s="1511"/>
      <c r="B8" s="1512"/>
      <c r="C8" s="1512"/>
      <c r="D8" s="1513"/>
      <c r="E8" s="207"/>
      <c r="F8" s="1550"/>
      <c r="G8" s="1551"/>
      <c r="H8" s="208"/>
      <c r="I8" s="1550"/>
      <c r="J8" s="1551"/>
      <c r="O8" s="179" t="s">
        <v>67</v>
      </c>
      <c r="P8" s="180"/>
      <c r="Q8" s="181"/>
      <c r="R8" s="180"/>
      <c r="S8" s="181"/>
      <c r="T8" s="182"/>
      <c r="U8" s="183"/>
      <c r="V8" s="183"/>
    </row>
    <row r="9" spans="1:22" ht="29.25" customHeight="1" x14ac:dyDescent="0.35">
      <c r="A9" s="1511"/>
      <c r="B9" s="1512"/>
      <c r="C9" s="1512"/>
      <c r="D9" s="1513"/>
      <c r="E9" s="207"/>
      <c r="F9" s="1550"/>
      <c r="G9" s="1551"/>
      <c r="H9" s="208"/>
      <c r="I9" s="1550"/>
      <c r="J9" s="1551"/>
      <c r="O9" s="184"/>
      <c r="P9" s="185" t="s">
        <v>43</v>
      </c>
      <c r="Q9" s="185" t="s">
        <v>14</v>
      </c>
      <c r="R9" s="185" t="str">
        <f>CONCATENATE(P9,".SF1")</f>
        <v>Res1.C4.SF1</v>
      </c>
      <c r="S9" s="186" t="s">
        <v>42</v>
      </c>
      <c r="T9" s="187"/>
      <c r="U9" s="187" t="s">
        <v>7</v>
      </c>
      <c r="V9" s="188" t="s">
        <v>44</v>
      </c>
    </row>
    <row r="10" spans="1:22" ht="29.25" customHeight="1" x14ac:dyDescent="0.35">
      <c r="A10" s="1511"/>
      <c r="B10" s="1512"/>
      <c r="C10" s="1512"/>
      <c r="D10" s="1513"/>
      <c r="E10" s="207"/>
      <c r="F10" s="1550"/>
      <c r="G10" s="1551"/>
      <c r="H10" s="208"/>
      <c r="I10" s="1550"/>
      <c r="J10" s="1551"/>
      <c r="O10" s="184"/>
      <c r="P10" s="185" t="s">
        <v>64</v>
      </c>
      <c r="Q10" s="185" t="s">
        <v>29</v>
      </c>
      <c r="R10" s="185" t="str">
        <f>CONCATENATE(P10,".SF1")</f>
        <v>Con.C2.SF1</v>
      </c>
      <c r="S10" s="186" t="s">
        <v>21</v>
      </c>
      <c r="T10" s="187"/>
      <c r="U10" s="187" t="s">
        <v>6</v>
      </c>
      <c r="V10" s="188" t="s">
        <v>63</v>
      </c>
    </row>
    <row r="11" spans="1:22" ht="29.25" customHeight="1" thickBot="1" x14ac:dyDescent="0.35">
      <c r="A11" s="1547"/>
      <c r="B11" s="1548"/>
      <c r="C11" s="1548"/>
      <c r="D11" s="1549"/>
      <c r="E11" s="209"/>
      <c r="F11" s="1122"/>
      <c r="G11" s="1123"/>
      <c r="H11" s="209"/>
      <c r="I11" s="1122"/>
      <c r="J11" s="1123"/>
    </row>
    <row r="12" spans="1:22" ht="13.5" thickBot="1" x14ac:dyDescent="0.35"/>
    <row r="13" spans="1:22" ht="15.75" customHeight="1" x14ac:dyDescent="0.3">
      <c r="A13" s="1526" t="s">
        <v>95</v>
      </c>
      <c r="B13" s="1527"/>
      <c r="C13" s="1527"/>
      <c r="D13" s="1527"/>
      <c r="E13" s="1527"/>
      <c r="F13" s="1526" t="s">
        <v>106</v>
      </c>
      <c r="G13" s="1527"/>
      <c r="H13" s="1527"/>
      <c r="I13" s="1527"/>
      <c r="J13" s="1528"/>
    </row>
    <row r="14" spans="1:22" ht="40.5" customHeight="1" thickBot="1" x14ac:dyDescent="0.35">
      <c r="A14" s="1544"/>
      <c r="B14" s="1545"/>
      <c r="C14" s="1545"/>
      <c r="D14" s="1545"/>
      <c r="E14" s="1545"/>
      <c r="F14" s="1544"/>
      <c r="G14" s="1545"/>
      <c r="H14" s="1545"/>
      <c r="I14" s="1545"/>
      <c r="J14" s="1546"/>
    </row>
    <row r="15" spans="1:22" ht="15.75" customHeight="1" thickBot="1" x14ac:dyDescent="0.35">
      <c r="J15" s="109"/>
    </row>
    <row r="16" spans="1:22" ht="15.75" customHeight="1" x14ac:dyDescent="0.3">
      <c r="A16" s="1526" t="s">
        <v>111</v>
      </c>
      <c r="B16" s="1527"/>
      <c r="C16" s="1527"/>
      <c r="D16" s="1527"/>
      <c r="E16" s="1527"/>
      <c r="F16" s="1526" t="s">
        <v>72</v>
      </c>
      <c r="G16" s="1527"/>
      <c r="H16" s="1527"/>
      <c r="I16" s="1527"/>
      <c r="J16" s="1528"/>
    </row>
    <row r="17" spans="1:10" ht="67.5" customHeight="1" thickBot="1" x14ac:dyDescent="0.35">
      <c r="A17" s="1529"/>
      <c r="B17" s="1530"/>
      <c r="C17" s="1530"/>
      <c r="D17" s="1530"/>
      <c r="E17" s="1530"/>
      <c r="F17" s="1531"/>
      <c r="G17" s="1532"/>
      <c r="H17" s="1532"/>
      <c r="I17" s="1532"/>
      <c r="J17" s="1533"/>
    </row>
    <row r="18" spans="1:10" ht="15" customHeight="1" thickBot="1" x14ac:dyDescent="0.35"/>
    <row r="19" spans="1:10" ht="15" customHeight="1" thickBot="1" x14ac:dyDescent="0.35">
      <c r="A19" s="1534" t="s">
        <v>96</v>
      </c>
      <c r="B19" s="1535"/>
      <c r="C19" s="1535"/>
      <c r="D19" s="1535"/>
      <c r="E19" s="1535"/>
      <c r="F19" s="1535"/>
      <c r="G19" s="1535"/>
      <c r="H19" s="1535"/>
      <c r="I19" s="1535"/>
      <c r="J19" s="1536"/>
    </row>
    <row r="20" spans="1:10" ht="15" customHeight="1" thickBot="1" x14ac:dyDescent="0.35">
      <c r="A20" s="1540"/>
      <c r="B20" s="1541"/>
      <c r="C20" s="1541"/>
      <c r="D20" s="1541"/>
      <c r="E20" s="1541"/>
      <c r="F20" s="1542"/>
      <c r="G20" s="1542"/>
      <c r="H20" s="1542"/>
      <c r="I20" s="1542"/>
      <c r="J20" s="1543"/>
    </row>
    <row r="21" spans="1:10" ht="15" customHeight="1" thickBot="1" x14ac:dyDescent="0.35">
      <c r="F21" s="109"/>
      <c r="G21" s="109"/>
      <c r="H21" s="109"/>
      <c r="I21" s="109"/>
    </row>
    <row r="22" spans="1:10" s="108" customFormat="1" ht="27" customHeight="1" x14ac:dyDescent="0.35">
      <c r="A22" s="206" t="s">
        <v>105</v>
      </c>
      <c r="B22" s="1537" t="s">
        <v>102</v>
      </c>
      <c r="C22" s="1538"/>
      <c r="D22" s="1539"/>
      <c r="E22" s="1537" t="s">
        <v>103</v>
      </c>
      <c r="F22" s="1538"/>
      <c r="G22" s="1539"/>
      <c r="H22" s="1537" t="s">
        <v>104</v>
      </c>
      <c r="I22" s="1538"/>
      <c r="J22" s="1539"/>
    </row>
    <row r="23" spans="1:10" ht="30" customHeight="1" x14ac:dyDescent="0.3">
      <c r="A23" s="210" t="s">
        <v>97</v>
      </c>
      <c r="B23" s="1511" t="s">
        <v>221</v>
      </c>
      <c r="C23" s="1512"/>
      <c r="D23" s="1513"/>
      <c r="E23" s="1514" t="s">
        <v>222</v>
      </c>
      <c r="F23" s="1515"/>
      <c r="G23" s="1516"/>
      <c r="H23" s="1514" t="s">
        <v>223</v>
      </c>
      <c r="I23" s="1515"/>
      <c r="J23" s="1516"/>
    </row>
    <row r="24" spans="1:10" x14ac:dyDescent="0.3">
      <c r="A24" s="210" t="s">
        <v>98</v>
      </c>
      <c r="B24" s="1489" t="s">
        <v>219</v>
      </c>
      <c r="C24" s="1490"/>
      <c r="D24" s="1491"/>
      <c r="E24" s="214"/>
      <c r="F24" s="212"/>
      <c r="G24" s="215"/>
      <c r="H24" s="216"/>
      <c r="I24" s="217"/>
      <c r="J24" s="215"/>
    </row>
    <row r="25" spans="1:10" ht="39" customHeight="1" x14ac:dyDescent="0.3">
      <c r="A25" s="210"/>
      <c r="B25" s="211" t="s">
        <v>220</v>
      </c>
      <c r="C25" s="212"/>
      <c r="D25" s="213"/>
      <c r="E25" s="1507" t="s">
        <v>224</v>
      </c>
      <c r="F25" s="1508"/>
      <c r="G25" s="1509"/>
      <c r="H25" s="214"/>
      <c r="I25" s="212"/>
      <c r="J25" s="215"/>
    </row>
    <row r="26" spans="1:10" x14ac:dyDescent="0.3">
      <c r="A26" s="210"/>
      <c r="B26" s="1492" t="s">
        <v>225</v>
      </c>
      <c r="C26" s="1493"/>
      <c r="D26" s="1494"/>
      <c r="E26" s="1495" t="s">
        <v>226</v>
      </c>
      <c r="F26" s="1496"/>
      <c r="G26" s="1497"/>
      <c r="H26" s="1495" t="s">
        <v>227</v>
      </c>
      <c r="I26" s="1496"/>
      <c r="J26" s="1497"/>
    </row>
    <row r="27" spans="1:10" ht="13.5" thickBot="1" x14ac:dyDescent="0.35">
      <c r="A27" s="210"/>
      <c r="B27" s="211"/>
      <c r="C27" s="212"/>
      <c r="D27" s="213"/>
      <c r="E27" s="214"/>
      <c r="F27" s="212"/>
      <c r="G27" s="213"/>
      <c r="H27" s="214"/>
      <c r="I27" s="212"/>
      <c r="J27" s="213"/>
    </row>
    <row r="28" spans="1:10" ht="45" customHeight="1" x14ac:dyDescent="0.3">
      <c r="A28" s="218"/>
      <c r="B28" s="1498" t="s">
        <v>232</v>
      </c>
      <c r="C28" s="1499"/>
      <c r="D28" s="1500"/>
      <c r="E28" s="1510" t="s">
        <v>225</v>
      </c>
      <c r="F28" s="1499"/>
      <c r="G28" s="1500"/>
      <c r="H28" s="1486"/>
      <c r="I28" s="1487"/>
      <c r="J28" s="1488"/>
    </row>
    <row r="29" spans="1:10" ht="14.5" customHeight="1" x14ac:dyDescent="0.3">
      <c r="A29" s="210"/>
      <c r="B29" s="1504" t="s">
        <v>231</v>
      </c>
      <c r="C29" s="1505"/>
      <c r="D29" s="1506"/>
      <c r="E29" s="214"/>
      <c r="F29" s="212"/>
      <c r="G29" s="213"/>
      <c r="H29" s="214"/>
      <c r="I29" s="212"/>
      <c r="J29" s="213"/>
    </row>
    <row r="30" spans="1:10" ht="14.5" customHeight="1" x14ac:dyDescent="0.3">
      <c r="A30" s="210"/>
      <c r="B30" s="1504" t="s">
        <v>228</v>
      </c>
      <c r="C30" s="1505"/>
      <c r="D30" s="1506"/>
      <c r="E30" s="214"/>
      <c r="F30" s="212"/>
      <c r="G30" s="213"/>
      <c r="H30" s="214"/>
      <c r="I30" s="212"/>
      <c r="J30" s="213"/>
    </row>
    <row r="31" spans="1:10" ht="14.5" customHeight="1" x14ac:dyDescent="0.3">
      <c r="A31" s="210"/>
      <c r="B31" s="1501" t="s">
        <v>233</v>
      </c>
      <c r="C31" s="1505"/>
      <c r="D31" s="1506"/>
      <c r="E31" s="214"/>
      <c r="F31" s="212"/>
      <c r="G31" s="213"/>
      <c r="H31" s="214"/>
      <c r="I31" s="212"/>
      <c r="J31" s="213"/>
    </row>
    <row r="32" spans="1:10" ht="26.15" customHeight="1" x14ac:dyDescent="0.3">
      <c r="A32" s="210"/>
      <c r="B32" s="1501" t="s">
        <v>229</v>
      </c>
      <c r="C32" s="1502"/>
      <c r="D32" s="1503"/>
      <c r="E32" s="214"/>
      <c r="F32" s="212"/>
      <c r="G32" s="213"/>
      <c r="H32" s="214"/>
      <c r="I32" s="212"/>
      <c r="J32" s="213"/>
    </row>
    <row r="33" spans="1:10" ht="13.5" thickBot="1" x14ac:dyDescent="0.35">
      <c r="A33" s="219"/>
      <c r="B33" s="1517"/>
      <c r="C33" s="1518"/>
      <c r="D33" s="1519"/>
      <c r="E33" s="223"/>
      <c r="F33" s="224"/>
      <c r="G33" s="225"/>
      <c r="H33" s="220"/>
      <c r="I33" s="221"/>
      <c r="J33" s="222"/>
    </row>
    <row r="34" spans="1:10" ht="15" customHeight="1" x14ac:dyDescent="0.3">
      <c r="A34" s="210" t="s">
        <v>99</v>
      </c>
      <c r="B34" s="1520"/>
      <c r="C34" s="1521"/>
      <c r="D34" s="1522"/>
      <c r="E34" s="1520"/>
      <c r="F34" s="1521"/>
      <c r="G34" s="1522"/>
      <c r="H34" s="1523"/>
      <c r="I34" s="1524"/>
      <c r="J34" s="1525"/>
    </row>
    <row r="35" spans="1:10" ht="13.5" thickBot="1" x14ac:dyDescent="0.35">
      <c r="A35" s="219" t="s">
        <v>121</v>
      </c>
      <c r="B35" s="1480"/>
      <c r="C35" s="1481"/>
      <c r="D35" s="1482"/>
      <c r="E35" s="1480"/>
      <c r="F35" s="1481"/>
      <c r="G35" s="1482"/>
      <c r="H35" s="1483"/>
      <c r="I35" s="1484"/>
      <c r="J35" s="1485"/>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751" t="s">
        <v>699</v>
      </c>
      <c r="E1" s="613" t="s">
        <v>142</v>
      </c>
      <c r="F1" s="613" t="s">
        <v>189</v>
      </c>
      <c r="G1" s="613" t="s">
        <v>186</v>
      </c>
      <c r="H1" s="613" t="s">
        <v>190</v>
      </c>
      <c r="J1" s="615"/>
      <c r="K1" s="643" t="s">
        <v>720</v>
      </c>
      <c r="L1" s="644" t="s">
        <v>721</v>
      </c>
      <c r="M1" s="644" t="s">
        <v>722</v>
      </c>
      <c r="N1" s="645" t="s">
        <v>723</v>
      </c>
    </row>
    <row r="2" spans="3:17" x14ac:dyDescent="0.35">
      <c r="C2" s="751"/>
      <c r="E2" s="634" t="s">
        <v>186</v>
      </c>
      <c r="F2" s="634" t="s">
        <v>190</v>
      </c>
      <c r="G2" s="634" t="s">
        <v>187</v>
      </c>
      <c r="H2" s="611" t="s">
        <v>164</v>
      </c>
      <c r="J2" s="616" t="s">
        <v>140</v>
      </c>
      <c r="K2" s="630"/>
      <c r="L2" s="639" t="s">
        <v>600</v>
      </c>
      <c r="M2" s="631"/>
      <c r="N2" s="619" t="s">
        <v>724</v>
      </c>
    </row>
    <row r="3" spans="3:17" x14ac:dyDescent="0.35">
      <c r="C3" s="751"/>
      <c r="E3" s="611" t="s">
        <v>187</v>
      </c>
      <c r="F3" s="611" t="s">
        <v>164</v>
      </c>
      <c r="G3" s="611" t="s">
        <v>188</v>
      </c>
      <c r="H3" s="611" t="s">
        <v>165</v>
      </c>
      <c r="J3" s="617" t="s">
        <v>167</v>
      </c>
      <c r="K3" s="620" t="s">
        <v>703</v>
      </c>
      <c r="L3" s="621"/>
      <c r="M3" s="640" t="s">
        <v>600</v>
      </c>
      <c r="N3" s="622"/>
    </row>
    <row r="4" spans="3:17" x14ac:dyDescent="0.35">
      <c r="C4" s="751"/>
      <c r="E4" s="634" t="s">
        <v>188</v>
      </c>
      <c r="F4" s="634" t="s">
        <v>165</v>
      </c>
      <c r="G4" s="634" t="s">
        <v>143</v>
      </c>
      <c r="H4" s="611" t="s">
        <v>166</v>
      </c>
      <c r="J4" s="617" t="s">
        <v>141</v>
      </c>
      <c r="K4" s="635" t="s">
        <v>717</v>
      </c>
      <c r="L4" s="624"/>
      <c r="M4" s="621" t="s">
        <v>703</v>
      </c>
      <c r="N4" s="622"/>
    </row>
    <row r="5" spans="3:17" x14ac:dyDescent="0.35">
      <c r="C5" s="751"/>
      <c r="E5" s="642" t="s">
        <v>141</v>
      </c>
      <c r="F5" s="634" t="s">
        <v>168</v>
      </c>
      <c r="G5" s="634" t="s">
        <v>142</v>
      </c>
      <c r="H5" s="611" t="s">
        <v>189</v>
      </c>
      <c r="J5" s="617" t="s">
        <v>168</v>
      </c>
      <c r="K5" s="641"/>
      <c r="L5" s="636" t="s">
        <v>600</v>
      </c>
      <c r="M5" s="624" t="s">
        <v>703</v>
      </c>
      <c r="N5" s="622"/>
    </row>
    <row r="6" spans="3:17" x14ac:dyDescent="0.35">
      <c r="C6" s="612"/>
      <c r="E6" s="611"/>
      <c r="F6" s="611"/>
      <c r="G6" s="611"/>
      <c r="H6" s="611"/>
      <c r="J6" s="617" t="s">
        <v>142</v>
      </c>
      <c r="K6" s="623" t="s">
        <v>703</v>
      </c>
      <c r="L6" s="664"/>
      <c r="M6" s="636" t="s">
        <v>600</v>
      </c>
      <c r="N6" s="627"/>
    </row>
    <row r="7" spans="3:17" x14ac:dyDescent="0.35">
      <c r="C7" s="753" t="s">
        <v>701</v>
      </c>
      <c r="E7" s="613" t="s">
        <v>165</v>
      </c>
      <c r="F7" s="613" t="s">
        <v>143</v>
      </c>
      <c r="G7" s="613" t="s">
        <v>166</v>
      </c>
      <c r="H7" s="613" t="s">
        <v>140</v>
      </c>
      <c r="J7" s="617" t="s">
        <v>189</v>
      </c>
      <c r="K7" s="620"/>
      <c r="L7" s="625" t="s">
        <v>703</v>
      </c>
      <c r="M7" s="624"/>
      <c r="N7" s="626"/>
      <c r="O7" t="s">
        <v>712</v>
      </c>
    </row>
    <row r="8" spans="3:17" x14ac:dyDescent="0.35">
      <c r="C8" s="753"/>
      <c r="E8" s="634" t="s">
        <v>166</v>
      </c>
      <c r="F8" s="634" t="s">
        <v>140</v>
      </c>
      <c r="G8" s="634" t="s">
        <v>167</v>
      </c>
      <c r="H8" s="611" t="s">
        <v>141</v>
      </c>
      <c r="J8" s="617" t="s">
        <v>186</v>
      </c>
      <c r="K8" s="635" t="s">
        <v>718</v>
      </c>
      <c r="L8" s="624"/>
      <c r="M8" s="625" t="s">
        <v>703</v>
      </c>
      <c r="N8" s="627"/>
      <c r="P8" t="s">
        <v>690</v>
      </c>
      <c r="Q8" s="633" t="s">
        <v>218</v>
      </c>
    </row>
    <row r="9" spans="3:17" x14ac:dyDescent="0.35">
      <c r="C9" s="753"/>
      <c r="E9" s="611" t="s">
        <v>143</v>
      </c>
      <c r="F9" s="611" t="s">
        <v>166</v>
      </c>
      <c r="G9" s="611" t="s">
        <v>140</v>
      </c>
      <c r="H9" s="614" t="s">
        <v>167</v>
      </c>
      <c r="J9" s="617" t="s">
        <v>190</v>
      </c>
      <c r="K9" s="620"/>
      <c r="L9" s="636" t="s">
        <v>600</v>
      </c>
      <c r="M9" s="624"/>
      <c r="N9" s="626" t="s">
        <v>703</v>
      </c>
      <c r="P9" t="s">
        <v>210</v>
      </c>
      <c r="Q9" t="s">
        <v>687</v>
      </c>
    </row>
    <row r="10" spans="3:17" x14ac:dyDescent="0.35">
      <c r="C10" s="753"/>
      <c r="E10" s="611" t="s">
        <v>140</v>
      </c>
      <c r="F10" s="614" t="s">
        <v>167</v>
      </c>
      <c r="G10" s="614" t="s">
        <v>141</v>
      </c>
      <c r="H10" s="611" t="s">
        <v>168</v>
      </c>
      <c r="J10" s="617" t="s">
        <v>187</v>
      </c>
      <c r="K10" s="623" t="s">
        <v>719</v>
      </c>
      <c r="L10" s="624" t="s">
        <v>703</v>
      </c>
      <c r="M10" s="636" t="s">
        <v>600</v>
      </c>
      <c r="N10" s="627"/>
      <c r="P10" t="s">
        <v>683</v>
      </c>
      <c r="Q10" t="s">
        <v>91</v>
      </c>
    </row>
    <row r="11" spans="3:17" x14ac:dyDescent="0.35">
      <c r="C11" s="612"/>
      <c r="E11" s="611"/>
      <c r="F11" s="611"/>
      <c r="G11" s="611"/>
      <c r="H11" s="611"/>
      <c r="J11" s="617" t="s">
        <v>164</v>
      </c>
      <c r="K11" s="620" t="s">
        <v>713</v>
      </c>
      <c r="L11" s="625" t="s">
        <v>714</v>
      </c>
      <c r="M11" s="624" t="s">
        <v>715</v>
      </c>
      <c r="N11" s="626"/>
      <c r="O11" t="s">
        <v>716</v>
      </c>
      <c r="P11" t="s">
        <v>702</v>
      </c>
      <c r="Q11" t="s">
        <v>709</v>
      </c>
    </row>
    <row r="12" spans="3:17" x14ac:dyDescent="0.35">
      <c r="C12" s="752" t="s">
        <v>700</v>
      </c>
      <c r="E12" s="613" t="s">
        <v>168</v>
      </c>
      <c r="F12" s="611" t="s">
        <v>142</v>
      </c>
      <c r="G12" s="611" t="s">
        <v>189</v>
      </c>
      <c r="H12" s="611" t="s">
        <v>186</v>
      </c>
      <c r="J12" s="617" t="s">
        <v>188</v>
      </c>
      <c r="K12" s="635" t="s">
        <v>729</v>
      </c>
      <c r="L12" s="624"/>
      <c r="M12" s="625"/>
      <c r="N12" s="627" t="s">
        <v>724</v>
      </c>
      <c r="Q12" t="s">
        <v>708</v>
      </c>
    </row>
    <row r="13" spans="3:17" x14ac:dyDescent="0.35">
      <c r="C13" s="752"/>
      <c r="E13" s="611" t="s">
        <v>189</v>
      </c>
      <c r="F13" s="611" t="s">
        <v>186</v>
      </c>
      <c r="G13" s="611" t="s">
        <v>190</v>
      </c>
      <c r="H13" s="611" t="s">
        <v>187</v>
      </c>
      <c r="J13" s="617" t="s">
        <v>165</v>
      </c>
      <c r="K13" s="628" t="s">
        <v>703</v>
      </c>
      <c r="L13" s="636" t="s">
        <v>600</v>
      </c>
      <c r="M13" s="637"/>
      <c r="N13" s="626"/>
      <c r="Q13" t="s">
        <v>688</v>
      </c>
    </row>
    <row r="14" spans="3:17" x14ac:dyDescent="0.35">
      <c r="C14" s="752"/>
      <c r="E14" s="611" t="s">
        <v>190</v>
      </c>
      <c r="F14" s="613" t="s">
        <v>187</v>
      </c>
      <c r="G14" s="613" t="s">
        <v>164</v>
      </c>
      <c r="H14" s="613" t="s">
        <v>188</v>
      </c>
      <c r="J14" s="617" t="s">
        <v>143</v>
      </c>
      <c r="K14" s="628" t="s">
        <v>733</v>
      </c>
      <c r="L14" s="621" t="s">
        <v>703</v>
      </c>
      <c r="M14" s="636" t="s">
        <v>600</v>
      </c>
      <c r="N14" s="627"/>
    </row>
    <row r="15" spans="3:17" ht="15" thickBot="1" x14ac:dyDescent="0.4">
      <c r="C15" s="752"/>
      <c r="E15" s="611" t="s">
        <v>164</v>
      </c>
      <c r="F15" s="611" t="s">
        <v>188</v>
      </c>
      <c r="G15" s="611" t="s">
        <v>165</v>
      </c>
      <c r="H15" s="611" t="s">
        <v>143</v>
      </c>
      <c r="J15" s="618" t="s">
        <v>166</v>
      </c>
      <c r="K15" s="638" t="s">
        <v>600</v>
      </c>
      <c r="L15" s="629" t="s">
        <v>713</v>
      </c>
      <c r="M15" s="629" t="s">
        <v>714</v>
      </c>
      <c r="N15" s="632" t="s">
        <v>715</v>
      </c>
    </row>
    <row r="16" spans="3:17" x14ac:dyDescent="0.35">
      <c r="C16" s="752"/>
      <c r="E16" s="614" t="s">
        <v>167</v>
      </c>
      <c r="F16" s="614" t="s">
        <v>141</v>
      </c>
      <c r="G16" s="611" t="s">
        <v>168</v>
      </c>
      <c r="H16" s="611" t="s">
        <v>142</v>
      </c>
      <c r="P16" t="s">
        <v>710</v>
      </c>
      <c r="Q16" t="s">
        <v>711</v>
      </c>
    </row>
    <row r="17" spans="1:17" x14ac:dyDescent="0.35">
      <c r="Q17" t="s">
        <v>270</v>
      </c>
    </row>
    <row r="18" spans="1:17" x14ac:dyDescent="0.35">
      <c r="K18" t="s">
        <v>704</v>
      </c>
      <c r="Q18" t="s">
        <v>266</v>
      </c>
    </row>
    <row r="19" spans="1:17" x14ac:dyDescent="0.35">
      <c r="K19" t="s">
        <v>705</v>
      </c>
    </row>
    <row r="20" spans="1:17" x14ac:dyDescent="0.35">
      <c r="K20" t="s">
        <v>706</v>
      </c>
    </row>
    <row r="21" spans="1:17" x14ac:dyDescent="0.35">
      <c r="J21" s="611"/>
      <c r="K21" t="s">
        <v>707</v>
      </c>
    </row>
    <row r="22" spans="1:17" ht="15" thickBot="1" x14ac:dyDescent="0.4">
      <c r="F22" s="648" t="s">
        <v>140</v>
      </c>
      <c r="H22" t="s">
        <v>140</v>
      </c>
      <c r="J22" s="611"/>
      <c r="L22" t="s">
        <v>189</v>
      </c>
    </row>
    <row r="23" spans="1:17" x14ac:dyDescent="0.35">
      <c r="F23" s="646" t="s">
        <v>167</v>
      </c>
      <c r="H23" s="647" t="s">
        <v>167</v>
      </c>
      <c r="J23" s="749" t="s">
        <v>142</v>
      </c>
      <c r="K23" s="666" t="s">
        <v>725</v>
      </c>
      <c r="L23" s="666" t="s">
        <v>739</v>
      </c>
      <c r="M23" s="662" t="s">
        <v>748</v>
      </c>
      <c r="O23" t="s">
        <v>190</v>
      </c>
    </row>
    <row r="24" spans="1:17" x14ac:dyDescent="0.35">
      <c r="A24" t="s">
        <v>186</v>
      </c>
      <c r="F24" s="647" t="s">
        <v>141</v>
      </c>
      <c r="H24" s="647" t="s">
        <v>141</v>
      </c>
      <c r="J24" s="750"/>
      <c r="K24" s="667" t="s">
        <v>726</v>
      </c>
      <c r="L24" s="667" t="s">
        <v>740</v>
      </c>
      <c r="M24" s="662" t="s">
        <v>747</v>
      </c>
      <c r="O24" t="s">
        <v>190</v>
      </c>
    </row>
    <row r="25" spans="1:17" x14ac:dyDescent="0.35">
      <c r="F25" s="649" t="s">
        <v>168</v>
      </c>
      <c r="H25" s="647" t="s">
        <v>168</v>
      </c>
      <c r="J25" s="750"/>
      <c r="K25" s="667" t="s">
        <v>727</v>
      </c>
      <c r="L25" s="667" t="s">
        <v>741</v>
      </c>
      <c r="M25" s="665" t="s">
        <v>770</v>
      </c>
      <c r="O25" t="s">
        <v>166</v>
      </c>
    </row>
    <row r="26" spans="1:17" ht="15" thickBot="1" x14ac:dyDescent="0.4">
      <c r="F26" s="646" t="s">
        <v>142</v>
      </c>
      <c r="H26" s="647" t="s">
        <v>142</v>
      </c>
      <c r="J26" s="661" t="s">
        <v>188</v>
      </c>
      <c r="K26" s="668" t="s">
        <v>728</v>
      </c>
      <c r="L26" s="667" t="s">
        <v>773</v>
      </c>
      <c r="M26" s="665" t="s">
        <v>769</v>
      </c>
      <c r="N26" t="s">
        <v>777</v>
      </c>
      <c r="O26" t="s">
        <v>166</v>
      </c>
    </row>
    <row r="27" spans="1:17" x14ac:dyDescent="0.35">
      <c r="F27" s="647" t="s">
        <v>189</v>
      </c>
      <c r="H27" s="647" t="s">
        <v>189</v>
      </c>
      <c r="K27" s="667"/>
    </row>
    <row r="28" spans="1:17" ht="15" thickBot="1" x14ac:dyDescent="0.4">
      <c r="F28" s="648" t="s">
        <v>186</v>
      </c>
      <c r="H28" s="647" t="s">
        <v>186</v>
      </c>
      <c r="K28" s="667"/>
      <c r="L28" t="s">
        <v>143</v>
      </c>
      <c r="M28" t="s">
        <v>141</v>
      </c>
    </row>
    <row r="29" spans="1:17" x14ac:dyDescent="0.35">
      <c r="F29" t="s">
        <v>190</v>
      </c>
      <c r="H29" s="647" t="s">
        <v>190</v>
      </c>
      <c r="J29" s="749" t="s">
        <v>165</v>
      </c>
      <c r="K29" s="666" t="s">
        <v>730</v>
      </c>
      <c r="L29" s="672" t="s">
        <v>734</v>
      </c>
      <c r="M29" s="650" t="s">
        <v>756</v>
      </c>
    </row>
    <row r="30" spans="1:17" x14ac:dyDescent="0.35">
      <c r="F30" s="647" t="s">
        <v>187</v>
      </c>
      <c r="H30" s="647" t="s">
        <v>187</v>
      </c>
      <c r="J30" s="750"/>
      <c r="K30" s="667" t="s">
        <v>731</v>
      </c>
      <c r="L30" s="672" t="s">
        <v>775</v>
      </c>
      <c r="M30" t="s">
        <v>771</v>
      </c>
    </row>
    <row r="31" spans="1:17" x14ac:dyDescent="0.35">
      <c r="F31" s="648" t="s">
        <v>164</v>
      </c>
      <c r="H31" s="648" t="s">
        <v>164</v>
      </c>
      <c r="J31" s="750"/>
      <c r="K31" s="667" t="s">
        <v>732</v>
      </c>
      <c r="L31" s="672" t="s">
        <v>776</v>
      </c>
      <c r="M31" t="s">
        <v>772</v>
      </c>
    </row>
    <row r="32" spans="1:17" x14ac:dyDescent="0.35">
      <c r="F32" s="648" t="s">
        <v>188</v>
      </c>
      <c r="H32" s="648" t="s">
        <v>188</v>
      </c>
      <c r="K32" s="669" t="s">
        <v>778</v>
      </c>
      <c r="L32" s="663" t="s">
        <v>780</v>
      </c>
      <c r="M32" t="s">
        <v>768</v>
      </c>
    </row>
    <row r="33" spans="6:13" x14ac:dyDescent="0.35">
      <c r="F33" s="646" t="s">
        <v>165</v>
      </c>
      <c r="H33" s="647" t="s">
        <v>165</v>
      </c>
      <c r="K33" s="667"/>
      <c r="L33" s="672" t="s">
        <v>779</v>
      </c>
      <c r="M33" s="673" t="s">
        <v>753</v>
      </c>
    </row>
    <row r="34" spans="6:13" ht="15" thickBot="1" x14ac:dyDescent="0.4">
      <c r="F34" s="648" t="s">
        <v>143</v>
      </c>
      <c r="H34" s="647" t="s">
        <v>143</v>
      </c>
      <c r="K34" s="667"/>
      <c r="L34" t="s">
        <v>187</v>
      </c>
      <c r="M34" t="s">
        <v>168</v>
      </c>
    </row>
    <row r="35" spans="6:13" x14ac:dyDescent="0.35">
      <c r="F35" s="648" t="s">
        <v>166</v>
      </c>
      <c r="H35" s="648" t="s">
        <v>166</v>
      </c>
      <c r="J35" s="749" t="s">
        <v>167</v>
      </c>
      <c r="K35" s="666" t="s">
        <v>781</v>
      </c>
      <c r="L35" s="675" t="s">
        <v>745</v>
      </c>
      <c r="M35" t="s">
        <v>760</v>
      </c>
    </row>
    <row r="36" spans="6:13" ht="15" thickBot="1" x14ac:dyDescent="0.4">
      <c r="J36" s="750"/>
      <c r="K36" s="667" t="s">
        <v>735</v>
      </c>
      <c r="L36" s="674" t="s">
        <v>746</v>
      </c>
      <c r="M36" s="653" t="s">
        <v>761</v>
      </c>
    </row>
    <row r="37" spans="6:13" x14ac:dyDescent="0.35">
      <c r="J37" s="750"/>
      <c r="K37" s="667" t="s">
        <v>736</v>
      </c>
      <c r="L37" s="674" t="s">
        <v>757</v>
      </c>
      <c r="M37" t="s">
        <v>762</v>
      </c>
    </row>
    <row r="38" spans="6:13" x14ac:dyDescent="0.35">
      <c r="K38" s="667" t="s">
        <v>774</v>
      </c>
      <c r="L38" s="671" t="s">
        <v>782</v>
      </c>
      <c r="M38" t="s">
        <v>755</v>
      </c>
    </row>
    <row r="39" spans="6:13" x14ac:dyDescent="0.35">
      <c r="K39" s="670" t="s">
        <v>767</v>
      </c>
      <c r="L39" t="s">
        <v>190</v>
      </c>
      <c r="M39" s="659" t="s">
        <v>765</v>
      </c>
    </row>
    <row r="40" spans="6:13" x14ac:dyDescent="0.35">
      <c r="M40" s="659" t="s">
        <v>766</v>
      </c>
    </row>
    <row r="55" spans="10:14" ht="15" thickBot="1" x14ac:dyDescent="0.4">
      <c r="J55" s="611"/>
      <c r="L55" t="s">
        <v>189</v>
      </c>
    </row>
    <row r="56" spans="10:14" x14ac:dyDescent="0.35">
      <c r="J56" s="749" t="s">
        <v>142</v>
      </c>
      <c r="K56" s="650" t="s">
        <v>725</v>
      </c>
      <c r="L56" s="650" t="s">
        <v>739</v>
      </c>
      <c r="M56" s="650" t="s">
        <v>751</v>
      </c>
    </row>
    <row r="57" spans="10:14" x14ac:dyDescent="0.35">
      <c r="J57" s="750"/>
      <c r="K57" t="s">
        <v>726</v>
      </c>
      <c r="L57" t="s">
        <v>740</v>
      </c>
      <c r="M57" t="s">
        <v>752</v>
      </c>
    </row>
    <row r="58" spans="10:14" x14ac:dyDescent="0.35">
      <c r="J58" s="750"/>
      <c r="K58" t="s">
        <v>727</v>
      </c>
      <c r="L58" t="s">
        <v>741</v>
      </c>
      <c r="M58" t="s">
        <v>753</v>
      </c>
    </row>
    <row r="59" spans="10:14" ht="15" thickBot="1" x14ac:dyDescent="0.4">
      <c r="J59" s="652" t="s">
        <v>188</v>
      </c>
      <c r="K59" s="653" t="s">
        <v>728</v>
      </c>
      <c r="L59" s="653" t="s">
        <v>742</v>
      </c>
      <c r="M59" s="658" t="s">
        <v>765</v>
      </c>
      <c r="N59" s="660" t="s">
        <v>767</v>
      </c>
    </row>
    <row r="60" spans="10:14" ht="15" thickBot="1" x14ac:dyDescent="0.4">
      <c r="J60" s="611"/>
      <c r="L60" t="s">
        <v>143</v>
      </c>
      <c r="M60" t="s">
        <v>141</v>
      </c>
    </row>
    <row r="61" spans="10:14" x14ac:dyDescent="0.35">
      <c r="J61" s="749" t="s">
        <v>165</v>
      </c>
      <c r="K61" s="650" t="s">
        <v>730</v>
      </c>
      <c r="L61" s="650" t="s">
        <v>743</v>
      </c>
      <c r="M61" s="650" t="s">
        <v>756</v>
      </c>
      <c r="N61" s="655"/>
    </row>
    <row r="62" spans="10:14" x14ac:dyDescent="0.35">
      <c r="J62" s="750"/>
      <c r="K62" t="s">
        <v>731</v>
      </c>
      <c r="L62" t="s">
        <v>744</v>
      </c>
      <c r="M62" t="s">
        <v>757</v>
      </c>
      <c r="N62" s="651"/>
    </row>
    <row r="63" spans="10:14" x14ac:dyDescent="0.35">
      <c r="J63" s="750"/>
      <c r="K63" t="s">
        <v>732</v>
      </c>
      <c r="L63" s="656" t="s">
        <v>749</v>
      </c>
      <c r="M63" t="s">
        <v>758</v>
      </c>
      <c r="N63" s="651"/>
    </row>
    <row r="64" spans="10:14" ht="15" thickBot="1" x14ac:dyDescent="0.4">
      <c r="J64" s="652" t="s">
        <v>143</v>
      </c>
      <c r="K64" s="653" t="s">
        <v>734</v>
      </c>
      <c r="L64" s="653" t="s">
        <v>750</v>
      </c>
      <c r="M64" s="658" t="s">
        <v>766</v>
      </c>
      <c r="N64" s="654"/>
    </row>
    <row r="65" spans="10:14" ht="15" thickBot="1" x14ac:dyDescent="0.4">
      <c r="J65" s="611"/>
      <c r="K65" s="651" t="s">
        <v>764</v>
      </c>
      <c r="L65" s="657" t="s">
        <v>763</v>
      </c>
      <c r="M65" s="651" t="s">
        <v>759</v>
      </c>
    </row>
    <row r="66" spans="10:14" x14ac:dyDescent="0.35">
      <c r="J66" s="749" t="s">
        <v>167</v>
      </c>
      <c r="K66" s="650" t="s">
        <v>737</v>
      </c>
      <c r="L66" s="650" t="s">
        <v>745</v>
      </c>
      <c r="M66" s="650" t="s">
        <v>754</v>
      </c>
      <c r="N66" s="655"/>
    </row>
    <row r="67" spans="10:14" x14ac:dyDescent="0.35">
      <c r="J67" s="750"/>
      <c r="K67" t="s">
        <v>735</v>
      </c>
      <c r="L67" t="s">
        <v>746</v>
      </c>
      <c r="M67" t="s">
        <v>755</v>
      </c>
      <c r="N67" s="651"/>
    </row>
    <row r="68" spans="10:14" x14ac:dyDescent="0.35">
      <c r="J68" s="750"/>
      <c r="K68" t="s">
        <v>736</v>
      </c>
      <c r="L68" t="s">
        <v>748</v>
      </c>
      <c r="M68" t="s">
        <v>760</v>
      </c>
      <c r="N68" s="651"/>
    </row>
    <row r="69" spans="10:14" ht="15" thickBot="1" x14ac:dyDescent="0.4">
      <c r="J69" s="652" t="s">
        <v>164</v>
      </c>
      <c r="K69" s="653" t="s">
        <v>738</v>
      </c>
      <c r="L69" s="653" t="s">
        <v>747</v>
      </c>
      <c r="M69" s="653" t="s">
        <v>761</v>
      </c>
      <c r="N69" s="654"/>
    </row>
    <row r="70" spans="10:14" x14ac:dyDescent="0.35">
      <c r="J70" s="611"/>
      <c r="M70" t="s">
        <v>762</v>
      </c>
    </row>
    <row r="72" spans="10:14" x14ac:dyDescent="0.35">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57" t="s">
        <v>83</v>
      </c>
      <c r="D1" s="1565"/>
      <c r="E1" s="1565"/>
      <c r="F1" s="1565"/>
      <c r="G1" s="1558"/>
      <c r="H1" s="1557" t="s">
        <v>82</v>
      </c>
      <c r="I1" s="1565"/>
      <c r="J1" s="1558"/>
      <c r="K1" s="1557" t="s">
        <v>84</v>
      </c>
      <c r="L1" s="1565"/>
      <c r="M1" s="1558"/>
      <c r="N1" s="1557" t="s">
        <v>85</v>
      </c>
      <c r="O1" s="1565"/>
      <c r="P1" s="1558"/>
      <c r="Q1" s="106" t="s">
        <v>93</v>
      </c>
      <c r="R1" s="1557" t="s">
        <v>86</v>
      </c>
      <c r="S1" s="1558"/>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66"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67"/>
      <c r="B4" s="76" t="s">
        <v>78</v>
      </c>
      <c r="C4" s="52"/>
      <c r="D4" s="5"/>
      <c r="E4" s="5"/>
      <c r="F4" s="5"/>
      <c r="G4" s="5"/>
      <c r="H4" s="5"/>
      <c r="I4" s="5"/>
      <c r="J4" s="5"/>
      <c r="K4" s="5"/>
      <c r="L4" s="5"/>
      <c r="M4" s="5"/>
      <c r="N4" s="5"/>
      <c r="O4" s="5"/>
      <c r="P4" s="5"/>
      <c r="Q4" s="5"/>
      <c r="R4" s="5"/>
      <c r="S4" s="6"/>
    </row>
    <row r="5" spans="1:19" x14ac:dyDescent="0.3">
      <c r="A5" s="1567"/>
      <c r="B5" s="76" t="s">
        <v>79</v>
      </c>
      <c r="C5" s="52"/>
      <c r="D5" s="5"/>
      <c r="E5" s="5"/>
      <c r="F5" s="5"/>
      <c r="G5" s="5"/>
      <c r="H5" s="5"/>
      <c r="I5" s="5"/>
      <c r="J5" s="5"/>
      <c r="K5" s="5"/>
      <c r="L5" s="5"/>
      <c r="M5" s="5"/>
      <c r="N5" s="5"/>
      <c r="O5" s="5"/>
      <c r="P5" s="5"/>
      <c r="Q5" s="5"/>
      <c r="R5" s="5"/>
      <c r="S5" s="6"/>
    </row>
    <row r="6" spans="1:19" ht="13.5" thickBot="1" x14ac:dyDescent="0.35">
      <c r="A6" s="1568"/>
      <c r="B6" s="77" t="s">
        <v>80</v>
      </c>
      <c r="C6" s="53"/>
      <c r="D6" s="7"/>
      <c r="E6" s="7"/>
      <c r="F6" s="7"/>
      <c r="G6" s="7"/>
      <c r="H6" s="7"/>
      <c r="I6" s="7"/>
      <c r="J6" s="7"/>
      <c r="K6" s="7"/>
      <c r="L6" s="7"/>
      <c r="M6" s="7"/>
      <c r="N6" s="7"/>
      <c r="O6" s="7"/>
      <c r="P6" s="7"/>
      <c r="Q6" s="7"/>
      <c r="R6" s="7"/>
      <c r="S6" s="8"/>
    </row>
    <row r="7" spans="1:19" x14ac:dyDescent="0.3">
      <c r="A7" s="1569" t="e">
        <f>#REF!</f>
        <v>#REF!</v>
      </c>
      <c r="B7" s="78" t="s">
        <v>69</v>
      </c>
      <c r="C7" s="54"/>
      <c r="D7" s="9"/>
      <c r="E7" s="9"/>
      <c r="F7" s="9"/>
      <c r="G7" s="9"/>
      <c r="H7" s="9"/>
      <c r="I7" s="9"/>
      <c r="J7" s="9" t="s">
        <v>81</v>
      </c>
      <c r="K7" s="9"/>
      <c r="L7" s="9" t="s">
        <v>81</v>
      </c>
      <c r="M7" s="9"/>
      <c r="N7" s="9"/>
      <c r="O7" s="9"/>
      <c r="P7" s="9"/>
      <c r="Q7" s="9"/>
      <c r="R7" s="9"/>
      <c r="S7" s="10"/>
    </row>
    <row r="8" spans="1:19" x14ac:dyDescent="0.3">
      <c r="A8" s="1570"/>
      <c r="B8" s="79" t="s">
        <v>78</v>
      </c>
      <c r="C8" s="55"/>
      <c r="D8" s="11"/>
      <c r="E8" s="11"/>
      <c r="F8" s="11"/>
      <c r="G8" s="11"/>
      <c r="H8" s="11"/>
      <c r="I8" s="11"/>
      <c r="J8" s="11"/>
      <c r="K8" s="11"/>
      <c r="L8" s="11"/>
      <c r="M8" s="11"/>
      <c r="N8" s="11"/>
      <c r="O8" s="11"/>
      <c r="P8" s="11"/>
      <c r="Q8" s="11"/>
      <c r="R8" s="11"/>
      <c r="S8" s="12"/>
    </row>
    <row r="9" spans="1:19" x14ac:dyDescent="0.3">
      <c r="A9" s="1570"/>
      <c r="B9" s="79" t="s">
        <v>79</v>
      </c>
      <c r="C9" s="55"/>
      <c r="D9" s="11"/>
      <c r="E9" s="11"/>
      <c r="F9" s="11"/>
      <c r="G9" s="11"/>
      <c r="H9" s="11"/>
      <c r="I9" s="11"/>
      <c r="J9" s="11"/>
      <c r="K9" s="11"/>
      <c r="L9" s="11"/>
      <c r="M9" s="11"/>
      <c r="N9" s="11"/>
      <c r="O9" s="11"/>
      <c r="P9" s="11"/>
      <c r="Q9" s="11"/>
      <c r="R9" s="11"/>
      <c r="S9" s="12"/>
    </row>
    <row r="10" spans="1:19" ht="13.5" thickBot="1" x14ac:dyDescent="0.35">
      <c r="A10" s="1571"/>
      <c r="B10" s="80" t="s">
        <v>80</v>
      </c>
      <c r="C10" s="56"/>
      <c r="D10" s="13"/>
      <c r="E10" s="13"/>
      <c r="F10" s="13"/>
      <c r="G10" s="13"/>
      <c r="H10" s="13"/>
      <c r="I10" s="13"/>
      <c r="J10" s="13"/>
      <c r="K10" s="13"/>
      <c r="L10" s="13"/>
      <c r="M10" s="13"/>
      <c r="N10" s="13"/>
      <c r="O10" s="13"/>
      <c r="P10" s="13"/>
      <c r="Q10" s="13"/>
      <c r="R10" s="13"/>
      <c r="S10" s="14"/>
    </row>
    <row r="11" spans="1:19" x14ac:dyDescent="0.3">
      <c r="A11" s="1572"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73"/>
      <c r="B12" s="82" t="s">
        <v>78</v>
      </c>
      <c r="C12" s="58"/>
      <c r="D12" s="17"/>
      <c r="E12" s="17"/>
      <c r="F12" s="17"/>
      <c r="G12" s="17"/>
      <c r="H12" s="17"/>
      <c r="I12" s="17"/>
      <c r="J12" s="17"/>
      <c r="K12" s="17"/>
      <c r="L12" s="17"/>
      <c r="M12" s="17"/>
      <c r="N12" s="17"/>
      <c r="O12" s="17"/>
      <c r="P12" s="17"/>
      <c r="Q12" s="17"/>
      <c r="R12" s="17"/>
      <c r="S12" s="18"/>
    </row>
    <row r="13" spans="1:19" x14ac:dyDescent="0.3">
      <c r="A13" s="1573"/>
      <c r="B13" s="82" t="s">
        <v>79</v>
      </c>
      <c r="C13" s="58"/>
      <c r="D13" s="17"/>
      <c r="E13" s="17"/>
      <c r="F13" s="17"/>
      <c r="G13" s="17"/>
      <c r="H13" s="17"/>
      <c r="I13" s="17"/>
      <c r="J13" s="17"/>
      <c r="K13" s="17"/>
      <c r="L13" s="17"/>
      <c r="M13" s="17"/>
      <c r="N13" s="17"/>
      <c r="O13" s="17"/>
      <c r="P13" s="17"/>
      <c r="Q13" s="17"/>
      <c r="R13" s="17"/>
      <c r="S13" s="18"/>
    </row>
    <row r="14" spans="1:19" ht="13.5" thickBot="1" x14ac:dyDescent="0.35">
      <c r="A14" s="1574"/>
      <c r="B14" s="83" t="s">
        <v>80</v>
      </c>
      <c r="C14" s="59"/>
      <c r="D14" s="19"/>
      <c r="E14" s="19"/>
      <c r="F14" s="19"/>
      <c r="G14" s="19"/>
      <c r="H14" s="19"/>
      <c r="I14" s="19"/>
      <c r="J14" s="19"/>
      <c r="K14" s="19"/>
      <c r="L14" s="19"/>
      <c r="M14" s="19"/>
      <c r="N14" s="19"/>
      <c r="O14" s="19"/>
      <c r="P14" s="19"/>
      <c r="Q14" s="19"/>
      <c r="R14" s="19"/>
      <c r="S14" s="20"/>
    </row>
    <row r="15" spans="1:19" x14ac:dyDescent="0.3">
      <c r="A15" s="1575"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76"/>
      <c r="B16" s="85" t="s">
        <v>78</v>
      </c>
      <c r="C16" s="61"/>
      <c r="D16" s="23"/>
      <c r="E16" s="23"/>
      <c r="F16" s="23"/>
      <c r="G16" s="23"/>
      <c r="H16" s="23"/>
      <c r="I16" s="23"/>
      <c r="J16" s="23"/>
      <c r="K16" s="23"/>
      <c r="L16" s="23"/>
      <c r="M16" s="23"/>
      <c r="N16" s="23"/>
      <c r="O16" s="23"/>
      <c r="P16" s="23"/>
      <c r="Q16" s="23"/>
      <c r="R16" s="23"/>
      <c r="S16" s="24"/>
    </row>
    <row r="17" spans="1:19" x14ac:dyDescent="0.3">
      <c r="A17" s="1576"/>
      <c r="B17" s="85" t="s">
        <v>79</v>
      </c>
      <c r="C17" s="61"/>
      <c r="D17" s="23"/>
      <c r="E17" s="23"/>
      <c r="F17" s="23"/>
      <c r="G17" s="23"/>
      <c r="H17" s="23"/>
      <c r="I17" s="23"/>
      <c r="J17" s="23"/>
      <c r="K17" s="23"/>
      <c r="L17" s="23"/>
      <c r="M17" s="23"/>
      <c r="N17" s="23"/>
      <c r="O17" s="23"/>
      <c r="P17" s="23"/>
      <c r="Q17" s="23"/>
      <c r="R17" s="23"/>
      <c r="S17" s="24"/>
    </row>
    <row r="18" spans="1:19" ht="13.5" thickBot="1" x14ac:dyDescent="0.35">
      <c r="A18" s="1577"/>
      <c r="B18" s="86" t="s">
        <v>80</v>
      </c>
      <c r="C18" s="62"/>
      <c r="D18" s="25"/>
      <c r="E18" s="25"/>
      <c r="F18" s="25"/>
      <c r="G18" s="25"/>
      <c r="H18" s="25"/>
      <c r="I18" s="25"/>
      <c r="J18" s="25"/>
      <c r="K18" s="25"/>
      <c r="L18" s="25"/>
      <c r="M18" s="25"/>
      <c r="N18" s="25"/>
      <c r="O18" s="25"/>
      <c r="P18" s="25"/>
      <c r="Q18" s="25"/>
      <c r="R18" s="25"/>
      <c r="S18" s="26"/>
    </row>
    <row r="19" spans="1:19" x14ac:dyDescent="0.3">
      <c r="A19" s="1578"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79"/>
      <c r="B20" s="88" t="s">
        <v>78</v>
      </c>
      <c r="C20" s="64"/>
      <c r="D20" s="29"/>
      <c r="E20" s="29"/>
      <c r="F20" s="29"/>
      <c r="G20" s="29"/>
      <c r="H20" s="29"/>
      <c r="I20" s="29"/>
      <c r="J20" s="29"/>
      <c r="K20" s="29"/>
      <c r="L20" s="29"/>
      <c r="M20" s="29"/>
      <c r="N20" s="29"/>
      <c r="O20" s="29"/>
      <c r="P20" s="29"/>
      <c r="Q20" s="29"/>
      <c r="R20" s="29"/>
      <c r="S20" s="30"/>
    </row>
    <row r="21" spans="1:19" x14ac:dyDescent="0.3">
      <c r="A21" s="1579"/>
      <c r="B21" s="88" t="s">
        <v>79</v>
      </c>
      <c r="C21" s="64"/>
      <c r="D21" s="29"/>
      <c r="E21" s="29"/>
      <c r="F21" s="29"/>
      <c r="G21" s="29"/>
      <c r="H21" s="29"/>
      <c r="I21" s="29"/>
      <c r="J21" s="29"/>
      <c r="K21" s="29"/>
      <c r="L21" s="29"/>
      <c r="M21" s="29"/>
      <c r="N21" s="29"/>
      <c r="O21" s="29"/>
      <c r="P21" s="29"/>
      <c r="Q21" s="29"/>
      <c r="R21" s="29"/>
      <c r="S21" s="30"/>
    </row>
    <row r="22" spans="1:19" ht="13.5" thickBot="1" x14ac:dyDescent="0.35">
      <c r="A22" s="1580"/>
      <c r="B22" s="89" t="s">
        <v>80</v>
      </c>
      <c r="C22" s="65"/>
      <c r="D22" s="31"/>
      <c r="E22" s="31"/>
      <c r="F22" s="31"/>
      <c r="G22" s="31"/>
      <c r="H22" s="31"/>
      <c r="I22" s="31"/>
      <c r="J22" s="31"/>
      <c r="K22" s="31"/>
      <c r="L22" s="31"/>
      <c r="M22" s="31"/>
      <c r="N22" s="31"/>
      <c r="O22" s="31"/>
      <c r="P22" s="31"/>
      <c r="Q22" s="31"/>
      <c r="R22" s="31"/>
      <c r="S22" s="32"/>
    </row>
    <row r="23" spans="1:19" x14ac:dyDescent="0.3">
      <c r="A23" s="1581"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82"/>
      <c r="B24" s="91" t="s">
        <v>78</v>
      </c>
      <c r="C24" s="67"/>
      <c r="D24" s="35"/>
      <c r="E24" s="35"/>
      <c r="F24" s="35"/>
      <c r="G24" s="35"/>
      <c r="H24" s="35"/>
      <c r="I24" s="35"/>
      <c r="J24" s="35"/>
      <c r="K24" s="35"/>
      <c r="L24" s="35"/>
      <c r="M24" s="35"/>
      <c r="N24" s="35"/>
      <c r="O24" s="35"/>
      <c r="P24" s="35"/>
      <c r="Q24" s="35"/>
      <c r="R24" s="35"/>
      <c r="S24" s="36"/>
    </row>
    <row r="25" spans="1:19" x14ac:dyDescent="0.3">
      <c r="A25" s="1582"/>
      <c r="B25" s="91" t="s">
        <v>79</v>
      </c>
      <c r="C25" s="67"/>
      <c r="D25" s="35"/>
      <c r="E25" s="35"/>
      <c r="F25" s="35"/>
      <c r="G25" s="35"/>
      <c r="H25" s="35"/>
      <c r="I25" s="35"/>
      <c r="J25" s="35"/>
      <c r="K25" s="35"/>
      <c r="L25" s="35"/>
      <c r="M25" s="35"/>
      <c r="N25" s="35"/>
      <c r="O25" s="35"/>
      <c r="P25" s="35"/>
      <c r="Q25" s="35"/>
      <c r="R25" s="35"/>
      <c r="S25" s="36"/>
    </row>
    <row r="26" spans="1:19" ht="13.5" thickBot="1" x14ac:dyDescent="0.35">
      <c r="A26" s="1583"/>
      <c r="B26" s="92" t="s">
        <v>80</v>
      </c>
      <c r="C26" s="68"/>
      <c r="D26" s="37"/>
      <c r="E26" s="37"/>
      <c r="F26" s="37"/>
      <c r="G26" s="37"/>
      <c r="H26" s="37"/>
      <c r="I26" s="37"/>
      <c r="J26" s="37"/>
      <c r="K26" s="37"/>
      <c r="L26" s="37"/>
      <c r="M26" s="37"/>
      <c r="N26" s="37"/>
      <c r="O26" s="37"/>
      <c r="P26" s="37"/>
      <c r="Q26" s="37"/>
      <c r="R26" s="37"/>
      <c r="S26" s="38"/>
    </row>
    <row r="27" spans="1:19" x14ac:dyDescent="0.3">
      <c r="A27" s="1559"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60"/>
      <c r="B28" s="94" t="s">
        <v>78</v>
      </c>
      <c r="C28" s="70"/>
      <c r="D28" s="41"/>
      <c r="E28" s="41"/>
      <c r="F28" s="41"/>
      <c r="G28" s="41"/>
      <c r="H28" s="41"/>
      <c r="I28" s="41"/>
      <c r="J28" s="41"/>
      <c r="K28" s="41"/>
      <c r="L28" s="41"/>
      <c r="M28" s="41"/>
      <c r="N28" s="41"/>
      <c r="O28" s="41"/>
      <c r="P28" s="41"/>
      <c r="Q28" s="41"/>
      <c r="R28" s="41"/>
      <c r="S28" s="42"/>
    </row>
    <row r="29" spans="1:19" x14ac:dyDescent="0.3">
      <c r="A29" s="1560"/>
      <c r="B29" s="94" t="s">
        <v>79</v>
      </c>
      <c r="C29" s="70"/>
      <c r="D29" s="41"/>
      <c r="E29" s="41"/>
      <c r="F29" s="41"/>
      <c r="G29" s="41"/>
      <c r="H29" s="41"/>
      <c r="I29" s="41"/>
      <c r="J29" s="41"/>
      <c r="K29" s="41"/>
      <c r="L29" s="41"/>
      <c r="M29" s="41"/>
      <c r="N29" s="41"/>
      <c r="O29" s="41"/>
      <c r="P29" s="41"/>
      <c r="Q29" s="41"/>
      <c r="R29" s="41"/>
      <c r="S29" s="42"/>
    </row>
    <row r="30" spans="1:19" ht="13.5" thickBot="1" x14ac:dyDescent="0.35">
      <c r="A30" s="1561"/>
      <c r="B30" s="95" t="s">
        <v>80</v>
      </c>
      <c r="C30" s="71"/>
      <c r="D30" s="43"/>
      <c r="E30" s="43"/>
      <c r="F30" s="43"/>
      <c r="G30" s="43"/>
      <c r="H30" s="43"/>
      <c r="I30" s="43"/>
      <c r="J30" s="43"/>
      <c r="K30" s="43"/>
      <c r="L30" s="43"/>
      <c r="M30" s="43"/>
      <c r="N30" s="43"/>
      <c r="O30" s="43"/>
      <c r="P30" s="43"/>
      <c r="Q30" s="43"/>
      <c r="R30" s="43"/>
      <c r="S30" s="44"/>
    </row>
    <row r="31" spans="1:19" x14ac:dyDescent="0.3">
      <c r="A31" s="1562"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63"/>
      <c r="B32" s="97" t="s">
        <v>78</v>
      </c>
      <c r="C32" s="73"/>
      <c r="D32" s="47"/>
      <c r="E32" s="47"/>
      <c r="F32" s="47"/>
      <c r="G32" s="47"/>
      <c r="H32" s="47"/>
      <c r="I32" s="47"/>
      <c r="J32" s="47"/>
      <c r="K32" s="47"/>
      <c r="L32" s="47"/>
      <c r="M32" s="47"/>
      <c r="N32" s="47"/>
      <c r="O32" s="47"/>
      <c r="P32" s="47"/>
      <c r="Q32" s="47"/>
      <c r="R32" s="47"/>
      <c r="S32" s="48"/>
    </row>
    <row r="33" spans="1:19" x14ac:dyDescent="0.3">
      <c r="A33" s="1563"/>
      <c r="B33" s="97" t="s">
        <v>79</v>
      </c>
      <c r="C33" s="73"/>
      <c r="D33" s="47"/>
      <c r="E33" s="47"/>
      <c r="F33" s="47"/>
      <c r="G33" s="47"/>
      <c r="H33" s="47"/>
      <c r="I33" s="47"/>
      <c r="J33" s="47"/>
      <c r="K33" s="47"/>
      <c r="L33" s="47"/>
      <c r="M33" s="47"/>
      <c r="N33" s="47"/>
      <c r="O33" s="47"/>
      <c r="P33" s="47"/>
      <c r="Q33" s="47"/>
      <c r="R33" s="47"/>
      <c r="S33" s="48"/>
    </row>
    <row r="34" spans="1:19" ht="13.5" thickBot="1" x14ac:dyDescent="0.35">
      <c r="A34" s="1564"/>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84" t="s">
        <v>137</v>
      </c>
      <c r="B1" s="1585" t="s">
        <v>145</v>
      </c>
      <c r="C1" s="1585" t="s">
        <v>140</v>
      </c>
      <c r="D1" s="1" t="s">
        <v>147</v>
      </c>
      <c r="E1" t="s">
        <v>147</v>
      </c>
      <c r="G1" s="1584" t="s">
        <v>138</v>
      </c>
      <c r="H1" s="1585" t="s">
        <v>163</v>
      </c>
      <c r="I1" s="1585" t="s">
        <v>164</v>
      </c>
      <c r="J1" s="1" t="s">
        <v>169</v>
      </c>
      <c r="K1" t="s">
        <v>169</v>
      </c>
      <c r="M1" s="1584" t="s">
        <v>139</v>
      </c>
      <c r="N1" s="1585" t="s">
        <v>184</v>
      </c>
      <c r="O1" s="1585" t="s">
        <v>186</v>
      </c>
      <c r="P1" s="1" t="s">
        <v>191</v>
      </c>
      <c r="Q1" t="s">
        <v>191</v>
      </c>
      <c r="U1" s="157" t="s">
        <v>206</v>
      </c>
      <c r="V1" s="158" t="s">
        <v>207</v>
      </c>
      <c r="W1" s="159" t="s">
        <v>208</v>
      </c>
    </row>
    <row r="2" spans="1:23" x14ac:dyDescent="0.35">
      <c r="A2" s="1584"/>
      <c r="B2" s="1585"/>
      <c r="C2" s="1585"/>
      <c r="D2" s="1" t="s">
        <v>148</v>
      </c>
      <c r="E2" t="s">
        <v>148</v>
      </c>
      <c r="G2" s="1584"/>
      <c r="H2" s="1585"/>
      <c r="I2" s="1585"/>
      <c r="J2" s="1" t="s">
        <v>170</v>
      </c>
      <c r="K2" t="s">
        <v>170</v>
      </c>
      <c r="M2" s="1584"/>
      <c r="N2" s="1585"/>
      <c r="O2" s="1585"/>
      <c r="P2" s="1" t="s">
        <v>192</v>
      </c>
      <c r="Q2" t="s">
        <v>192</v>
      </c>
      <c r="S2" s="1586" t="s">
        <v>209</v>
      </c>
      <c r="T2" s="166" t="s">
        <v>89</v>
      </c>
      <c r="U2" s="160" t="str">
        <f>E1</f>
        <v>T1_1</v>
      </c>
      <c r="V2" s="152" t="str">
        <f>E2</f>
        <v>T1_2</v>
      </c>
      <c r="W2" s="153" t="str">
        <f>E3</f>
        <v>T1_3</v>
      </c>
    </row>
    <row r="3" spans="1:23" x14ac:dyDescent="0.35">
      <c r="A3" s="1584"/>
      <c r="B3" s="1585"/>
      <c r="C3" s="1585"/>
      <c r="D3" s="1" t="s">
        <v>149</v>
      </c>
      <c r="E3" t="s">
        <v>149</v>
      </c>
      <c r="G3" s="1584"/>
      <c r="H3" s="1585"/>
      <c r="I3" s="1585"/>
      <c r="J3" s="1" t="s">
        <v>171</v>
      </c>
      <c r="K3" t="s">
        <v>171</v>
      </c>
      <c r="M3" s="1584"/>
      <c r="N3" s="1585"/>
      <c r="O3" s="1585"/>
      <c r="P3" s="1" t="s">
        <v>193</v>
      </c>
      <c r="Q3" t="s">
        <v>193</v>
      </c>
      <c r="S3" s="1587"/>
      <c r="T3" s="167" t="s">
        <v>210</v>
      </c>
      <c r="U3" s="161" t="str">
        <f>E4</f>
        <v>T3_1</v>
      </c>
      <c r="V3" s="150" t="str">
        <f>E5</f>
        <v>T3_2</v>
      </c>
      <c r="W3" s="154" t="str">
        <f>E6</f>
        <v>T3_3</v>
      </c>
    </row>
    <row r="4" spans="1:23" x14ac:dyDescent="0.35">
      <c r="A4" s="1584"/>
      <c r="B4" s="1585"/>
      <c r="C4" s="1585" t="s">
        <v>141</v>
      </c>
      <c r="D4" s="1" t="s">
        <v>150</v>
      </c>
      <c r="E4" t="s">
        <v>150</v>
      </c>
      <c r="G4" s="1584"/>
      <c r="H4" s="1585"/>
      <c r="I4" s="1585" t="s">
        <v>165</v>
      </c>
      <c r="J4" s="1" t="s">
        <v>172</v>
      </c>
      <c r="K4" t="s">
        <v>172</v>
      </c>
      <c r="M4" s="1584"/>
      <c r="N4" s="1585"/>
      <c r="O4" s="1585" t="s">
        <v>187</v>
      </c>
      <c r="P4" s="1" t="s">
        <v>194</v>
      </c>
      <c r="Q4" t="s">
        <v>194</v>
      </c>
      <c r="S4" s="1587"/>
      <c r="T4" s="167" t="s">
        <v>88</v>
      </c>
      <c r="U4" s="161" t="str">
        <f>E7</f>
        <v>T5_1</v>
      </c>
      <c r="V4" s="150" t="str">
        <f>E8</f>
        <v>T5_2</v>
      </c>
      <c r="W4" s="154" t="str">
        <f>E9</f>
        <v>T5_3</v>
      </c>
    </row>
    <row r="5" spans="1:23" x14ac:dyDescent="0.35">
      <c r="A5" s="1584"/>
      <c r="B5" s="1585"/>
      <c r="C5" s="1585"/>
      <c r="D5" s="1" t="s">
        <v>151</v>
      </c>
      <c r="E5" t="s">
        <v>151</v>
      </c>
      <c r="G5" s="1584"/>
      <c r="H5" s="1585"/>
      <c r="I5" s="1585"/>
      <c r="J5" s="1" t="s">
        <v>173</v>
      </c>
      <c r="K5" t="s">
        <v>173</v>
      </c>
      <c r="M5" s="1584"/>
      <c r="N5" s="1585"/>
      <c r="O5" s="1585"/>
      <c r="P5" s="1" t="s">
        <v>195</v>
      </c>
      <c r="Q5" t="s">
        <v>195</v>
      </c>
      <c r="S5" s="1587"/>
      <c r="T5" s="167" t="s">
        <v>211</v>
      </c>
      <c r="U5" s="161" t="str">
        <f>E10</f>
        <v>T13_1</v>
      </c>
      <c r="V5" s="150" t="str">
        <f>E11</f>
        <v>T13_2</v>
      </c>
      <c r="W5" s="154" t="str">
        <f>E12</f>
        <v>T13_3</v>
      </c>
    </row>
    <row r="6" spans="1:23" ht="15" thickBot="1" x14ac:dyDescent="0.4">
      <c r="A6" s="1584"/>
      <c r="B6" s="1585"/>
      <c r="C6" s="1585"/>
      <c r="D6" s="1" t="s">
        <v>152</v>
      </c>
      <c r="E6" t="s">
        <v>152</v>
      </c>
      <c r="G6" s="1584"/>
      <c r="H6" s="1585"/>
      <c r="I6" s="1585"/>
      <c r="J6" s="1" t="s">
        <v>174</v>
      </c>
      <c r="K6" t="s">
        <v>174</v>
      </c>
      <c r="M6" s="1584"/>
      <c r="N6" s="1585"/>
      <c r="O6" s="1585"/>
      <c r="P6" s="1" t="s">
        <v>196</v>
      </c>
      <c r="Q6" t="s">
        <v>196</v>
      </c>
      <c r="S6" s="1587"/>
      <c r="T6" s="168" t="s">
        <v>212</v>
      </c>
      <c r="U6" s="162" t="str">
        <f>E13</f>
        <v>T15_1</v>
      </c>
      <c r="V6" s="155" t="str">
        <f>E14</f>
        <v>T15_2</v>
      </c>
      <c r="W6" s="156" t="str">
        <f>E15</f>
        <v>T15_3</v>
      </c>
    </row>
    <row r="7" spans="1:23" x14ac:dyDescent="0.35">
      <c r="A7" s="1584"/>
      <c r="B7" s="1585"/>
      <c r="C7" s="1585" t="s">
        <v>142</v>
      </c>
      <c r="D7" s="1" t="s">
        <v>153</v>
      </c>
      <c r="E7" t="s">
        <v>153</v>
      </c>
      <c r="G7" s="1584"/>
      <c r="H7" s="1585"/>
      <c r="I7" s="1585" t="s">
        <v>166</v>
      </c>
      <c r="J7" s="1" t="s">
        <v>175</v>
      </c>
      <c r="K7" t="s">
        <v>175</v>
      </c>
      <c r="M7" s="1584"/>
      <c r="N7" s="1585"/>
      <c r="O7" s="1585" t="s">
        <v>188</v>
      </c>
      <c r="P7" s="1" t="s">
        <v>197</v>
      </c>
      <c r="Q7" t="s">
        <v>197</v>
      </c>
      <c r="S7" s="1587"/>
      <c r="T7" s="172" t="s">
        <v>89</v>
      </c>
      <c r="U7" s="163" t="str">
        <f>K1</f>
        <v>T10_1</v>
      </c>
      <c r="V7" s="164" t="str">
        <f>K2</f>
        <v>T10_2</v>
      </c>
      <c r="W7" s="165" t="str">
        <f>K3</f>
        <v>T10_3</v>
      </c>
    </row>
    <row r="8" spans="1:23" x14ac:dyDescent="0.35">
      <c r="A8" s="1584"/>
      <c r="B8" s="1585"/>
      <c r="C8" s="1585"/>
      <c r="D8" s="1" t="s">
        <v>154</v>
      </c>
      <c r="E8" t="s">
        <v>154</v>
      </c>
      <c r="G8" s="1584"/>
      <c r="H8" s="1585"/>
      <c r="I8" s="1585"/>
      <c r="J8" s="1" t="s">
        <v>176</v>
      </c>
      <c r="K8" t="s">
        <v>176</v>
      </c>
      <c r="M8" s="1584"/>
      <c r="N8" s="1585"/>
      <c r="O8" s="1585"/>
      <c r="P8" s="1" t="s">
        <v>198</v>
      </c>
      <c r="Q8" t="s">
        <v>198</v>
      </c>
      <c r="S8" s="1587"/>
      <c r="T8" s="167" t="s">
        <v>210</v>
      </c>
      <c r="U8" s="161" t="str">
        <f>K4</f>
        <v>T12_1</v>
      </c>
      <c r="V8" s="150" t="str">
        <f>K5</f>
        <v>T12_2</v>
      </c>
      <c r="W8" s="154" t="str">
        <f>K6</f>
        <v>T12_3</v>
      </c>
    </row>
    <row r="9" spans="1:23" x14ac:dyDescent="0.35">
      <c r="A9" s="1584"/>
      <c r="B9" s="1585"/>
      <c r="C9" s="1585"/>
      <c r="D9" s="1" t="s">
        <v>155</v>
      </c>
      <c r="E9" t="s">
        <v>155</v>
      </c>
      <c r="G9" s="1584"/>
      <c r="H9" s="1585"/>
      <c r="I9" s="1585"/>
      <c r="J9" s="1" t="s">
        <v>177</v>
      </c>
      <c r="K9" t="s">
        <v>177</v>
      </c>
      <c r="M9" s="1584"/>
      <c r="N9" s="1585"/>
      <c r="O9" s="1585"/>
      <c r="P9" s="1" t="s">
        <v>199</v>
      </c>
      <c r="Q9" t="s">
        <v>199</v>
      </c>
      <c r="S9" s="1587"/>
      <c r="T9" s="167" t="s">
        <v>88</v>
      </c>
      <c r="U9" s="161" t="str">
        <f>K7</f>
        <v>T14_1</v>
      </c>
      <c r="V9" s="150" t="str">
        <f>K8</f>
        <v>T14_2</v>
      </c>
      <c r="W9" s="154" t="str">
        <f>K9</f>
        <v>T14_3</v>
      </c>
    </row>
    <row r="10" spans="1:23" x14ac:dyDescent="0.35">
      <c r="A10" s="1584"/>
      <c r="B10" s="1585" t="s">
        <v>146</v>
      </c>
      <c r="C10" s="1585" t="s">
        <v>143</v>
      </c>
      <c r="D10" s="1" t="s">
        <v>156</v>
      </c>
      <c r="E10" t="s">
        <v>156</v>
      </c>
      <c r="G10" s="1584"/>
      <c r="H10" s="1585" t="s">
        <v>162</v>
      </c>
      <c r="I10" s="1585" t="s">
        <v>167</v>
      </c>
      <c r="J10" s="1" t="s">
        <v>178</v>
      </c>
      <c r="K10" t="s">
        <v>178</v>
      </c>
      <c r="M10" s="1584"/>
      <c r="N10" s="1585" t="s">
        <v>185</v>
      </c>
      <c r="O10" s="1585" t="s">
        <v>189</v>
      </c>
      <c r="P10" s="1" t="s">
        <v>200</v>
      </c>
      <c r="Q10" t="s">
        <v>200</v>
      </c>
      <c r="S10" s="1587"/>
      <c r="T10" s="167" t="s">
        <v>211</v>
      </c>
      <c r="U10" s="161" t="str">
        <f>K10</f>
        <v>T2_1</v>
      </c>
      <c r="V10" s="150" t="str">
        <f>K11</f>
        <v>T2_2</v>
      </c>
      <c r="W10" s="154" t="str">
        <f>K12</f>
        <v>T2_3</v>
      </c>
    </row>
    <row r="11" spans="1:23" ht="15" thickBot="1" x14ac:dyDescent="0.4">
      <c r="A11" s="1584"/>
      <c r="B11" s="1585"/>
      <c r="C11" s="1585"/>
      <c r="D11" s="1" t="s">
        <v>157</v>
      </c>
      <c r="E11" t="s">
        <v>157</v>
      </c>
      <c r="G11" s="1584"/>
      <c r="H11" s="1585"/>
      <c r="I11" s="1585"/>
      <c r="J11" s="1" t="s">
        <v>179</v>
      </c>
      <c r="K11" t="s">
        <v>179</v>
      </c>
      <c r="M11" s="1584"/>
      <c r="N11" s="1585"/>
      <c r="O11" s="1585"/>
      <c r="P11" s="1" t="s">
        <v>201</v>
      </c>
      <c r="Q11" t="s">
        <v>201</v>
      </c>
      <c r="S11" s="1587"/>
      <c r="T11" s="171" t="s">
        <v>212</v>
      </c>
      <c r="U11" s="169" t="str">
        <f>K13</f>
        <v>T4_1</v>
      </c>
      <c r="V11" s="151" t="str">
        <f>K14</f>
        <v>T4_2</v>
      </c>
      <c r="W11" s="170" t="str">
        <f>K15</f>
        <v>T4_3</v>
      </c>
    </row>
    <row r="12" spans="1:23" x14ac:dyDescent="0.35">
      <c r="A12" s="1584"/>
      <c r="B12" s="1585"/>
      <c r="C12" s="1585"/>
      <c r="D12" s="1" t="s">
        <v>158</v>
      </c>
      <c r="E12" t="s">
        <v>158</v>
      </c>
      <c r="G12" s="1584"/>
      <c r="H12" s="1585"/>
      <c r="I12" s="1585"/>
      <c r="J12" s="1" t="s">
        <v>180</v>
      </c>
      <c r="K12" t="s">
        <v>180</v>
      </c>
      <c r="M12" s="1584"/>
      <c r="N12" s="1585"/>
      <c r="O12" s="1585"/>
      <c r="P12" s="1" t="s">
        <v>202</v>
      </c>
      <c r="Q12" t="s">
        <v>202</v>
      </c>
      <c r="S12" s="1587"/>
      <c r="T12" s="166" t="s">
        <v>89</v>
      </c>
      <c r="U12" s="160" t="str">
        <f>Q1</f>
        <v>T7_1</v>
      </c>
      <c r="V12" s="152" t="str">
        <f>Q2</f>
        <v>T7_2</v>
      </c>
      <c r="W12" s="153" t="str">
        <f>Q3</f>
        <v>T7_3</v>
      </c>
    </row>
    <row r="13" spans="1:23" x14ac:dyDescent="0.35">
      <c r="A13" s="1584"/>
      <c r="B13" s="1585"/>
      <c r="C13" s="1585" t="s">
        <v>144</v>
      </c>
      <c r="D13" s="1" t="s">
        <v>159</v>
      </c>
      <c r="E13" t="s">
        <v>159</v>
      </c>
      <c r="G13" s="1584"/>
      <c r="H13" s="1585"/>
      <c r="I13" s="1585" t="s">
        <v>168</v>
      </c>
      <c r="J13" s="1" t="s">
        <v>181</v>
      </c>
      <c r="K13" t="s">
        <v>181</v>
      </c>
      <c r="M13" s="1584"/>
      <c r="N13" s="1585"/>
      <c r="O13" s="1585" t="s">
        <v>190</v>
      </c>
      <c r="P13" s="1" t="s">
        <v>203</v>
      </c>
      <c r="Q13" t="s">
        <v>203</v>
      </c>
      <c r="S13" s="1587"/>
      <c r="T13" s="167" t="s">
        <v>210</v>
      </c>
      <c r="U13" s="161" t="str">
        <f>Q4</f>
        <v>T9_1</v>
      </c>
      <c r="V13" s="150" t="str">
        <f>Q5</f>
        <v>T9_2</v>
      </c>
      <c r="W13" s="154" t="str">
        <f>Q6</f>
        <v>T9_3</v>
      </c>
    </row>
    <row r="14" spans="1:23" x14ac:dyDescent="0.35">
      <c r="A14" s="1584"/>
      <c r="B14" s="1585"/>
      <c r="C14" s="1585"/>
      <c r="D14" s="1" t="s">
        <v>160</v>
      </c>
      <c r="E14" t="s">
        <v>160</v>
      </c>
      <c r="G14" s="1584"/>
      <c r="H14" s="1585"/>
      <c r="I14" s="1585"/>
      <c r="J14" s="1" t="s">
        <v>182</v>
      </c>
      <c r="K14" t="s">
        <v>182</v>
      </c>
      <c r="M14" s="1584"/>
      <c r="N14" s="1585"/>
      <c r="O14" s="1585"/>
      <c r="P14" s="1" t="s">
        <v>204</v>
      </c>
      <c r="Q14" t="s">
        <v>204</v>
      </c>
      <c r="S14" s="1587"/>
      <c r="T14" s="167" t="s">
        <v>88</v>
      </c>
      <c r="U14" s="161" t="str">
        <f>Q7</f>
        <v>T11_1</v>
      </c>
      <c r="V14" s="150" t="str">
        <f>Q8</f>
        <v>T11_2</v>
      </c>
      <c r="W14" s="154" t="str">
        <f>Q9</f>
        <v>T11_3</v>
      </c>
    </row>
    <row r="15" spans="1:23" x14ac:dyDescent="0.35">
      <c r="A15" s="1584"/>
      <c r="B15" s="1585"/>
      <c r="C15" s="1585"/>
      <c r="D15" s="1" t="s">
        <v>161</v>
      </c>
      <c r="E15" t="s">
        <v>161</v>
      </c>
      <c r="G15" s="1584"/>
      <c r="H15" s="1585"/>
      <c r="I15" s="1585"/>
      <c r="J15" s="1" t="s">
        <v>183</v>
      </c>
      <c r="K15" t="s">
        <v>183</v>
      </c>
      <c r="M15" s="1584"/>
      <c r="N15" s="1585"/>
      <c r="O15" s="1585"/>
      <c r="P15" s="1" t="s">
        <v>205</v>
      </c>
      <c r="Q15" t="s">
        <v>205</v>
      </c>
      <c r="S15" s="1587"/>
      <c r="T15" s="167" t="s">
        <v>211</v>
      </c>
      <c r="U15" s="161" t="str">
        <f>Q10</f>
        <v>T6_1</v>
      </c>
      <c r="V15" s="150" t="str">
        <f>Q11</f>
        <v>T6_2</v>
      </c>
      <c r="W15" s="154" t="str">
        <f>Q12</f>
        <v>T6_3</v>
      </c>
    </row>
    <row r="16" spans="1:23" ht="15" thickBot="1" x14ac:dyDescent="0.4">
      <c r="S16" s="158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86"/>
      <c r="T19" s="166"/>
      <c r="U19" s="160" t="str">
        <f>W2</f>
        <v>T1_3</v>
      </c>
      <c r="V19" s="152" t="str">
        <f>U2</f>
        <v>T1_1</v>
      </c>
      <c r="W19" s="153" t="str">
        <f>V2</f>
        <v>T1_2</v>
      </c>
    </row>
    <row r="20" spans="19:23" x14ac:dyDescent="0.35">
      <c r="S20" s="1587"/>
      <c r="T20" s="167"/>
      <c r="U20" s="161" t="str">
        <f t="shared" ref="U20:U33" si="0">W3</f>
        <v>T3_3</v>
      </c>
      <c r="V20" s="150" t="str">
        <f t="shared" ref="V20:W33" si="1">U3</f>
        <v>T3_1</v>
      </c>
      <c r="W20" s="154" t="str">
        <f t="shared" si="1"/>
        <v>T3_2</v>
      </c>
    </row>
    <row r="21" spans="19:23" x14ac:dyDescent="0.35">
      <c r="S21" s="1587"/>
      <c r="T21" s="167"/>
      <c r="U21" s="161" t="str">
        <f t="shared" si="0"/>
        <v>T5_3</v>
      </c>
      <c r="V21" s="150" t="str">
        <f t="shared" si="1"/>
        <v>T5_1</v>
      </c>
      <c r="W21" s="154" t="str">
        <f t="shared" si="1"/>
        <v>T5_2</v>
      </c>
    </row>
    <row r="22" spans="19:23" x14ac:dyDescent="0.35">
      <c r="S22" s="1587"/>
      <c r="T22" s="167"/>
      <c r="U22" s="161" t="str">
        <f t="shared" si="0"/>
        <v>T13_3</v>
      </c>
      <c r="V22" s="150" t="str">
        <f t="shared" si="1"/>
        <v>T13_1</v>
      </c>
      <c r="W22" s="154" t="str">
        <f t="shared" si="1"/>
        <v>T13_2</v>
      </c>
    </row>
    <row r="23" spans="19:23" ht="15" thickBot="1" x14ac:dyDescent="0.4">
      <c r="S23" s="1587"/>
      <c r="T23" s="168"/>
      <c r="U23" s="162" t="str">
        <f t="shared" si="0"/>
        <v>T15_3</v>
      </c>
      <c r="V23" s="155" t="str">
        <f t="shared" si="1"/>
        <v>T15_1</v>
      </c>
      <c r="W23" s="156" t="str">
        <f t="shared" si="1"/>
        <v>T15_2</v>
      </c>
    </row>
    <row r="24" spans="19:23" x14ac:dyDescent="0.35">
      <c r="S24" s="1587"/>
      <c r="T24" s="172"/>
      <c r="U24" s="163" t="str">
        <f t="shared" si="0"/>
        <v>T10_3</v>
      </c>
      <c r="V24" s="164" t="str">
        <f t="shared" si="1"/>
        <v>T10_1</v>
      </c>
      <c r="W24" s="165" t="str">
        <f t="shared" si="1"/>
        <v>T10_2</v>
      </c>
    </row>
    <row r="25" spans="19:23" x14ac:dyDescent="0.35">
      <c r="S25" s="1587"/>
      <c r="T25" s="167"/>
      <c r="U25" s="161" t="str">
        <f t="shared" si="0"/>
        <v>T12_3</v>
      </c>
      <c r="V25" s="150" t="str">
        <f t="shared" si="1"/>
        <v>T12_1</v>
      </c>
      <c r="W25" s="154" t="str">
        <f t="shared" si="1"/>
        <v>T12_2</v>
      </c>
    </row>
    <row r="26" spans="19:23" x14ac:dyDescent="0.35">
      <c r="S26" s="1587"/>
      <c r="T26" s="167"/>
      <c r="U26" s="161" t="str">
        <f t="shared" si="0"/>
        <v>T14_3</v>
      </c>
      <c r="V26" s="150" t="str">
        <f t="shared" si="1"/>
        <v>T14_1</v>
      </c>
      <c r="W26" s="154" t="str">
        <f t="shared" si="1"/>
        <v>T14_2</v>
      </c>
    </row>
    <row r="27" spans="19:23" x14ac:dyDescent="0.35">
      <c r="S27" s="1587"/>
      <c r="T27" s="167"/>
      <c r="U27" s="161" t="str">
        <f t="shared" si="0"/>
        <v>T2_3</v>
      </c>
      <c r="V27" s="150" t="str">
        <f t="shared" si="1"/>
        <v>T2_1</v>
      </c>
      <c r="W27" s="154" t="str">
        <f t="shared" si="1"/>
        <v>T2_2</v>
      </c>
    </row>
    <row r="28" spans="19:23" ht="15" thickBot="1" x14ac:dyDescent="0.4">
      <c r="S28" s="1587"/>
      <c r="T28" s="171"/>
      <c r="U28" s="169" t="str">
        <f t="shared" si="0"/>
        <v>T4_3</v>
      </c>
      <c r="V28" s="151" t="str">
        <f t="shared" si="1"/>
        <v>T4_1</v>
      </c>
      <c r="W28" s="170" t="str">
        <f t="shared" si="1"/>
        <v>T4_2</v>
      </c>
    </row>
    <row r="29" spans="19:23" x14ac:dyDescent="0.35">
      <c r="S29" s="1587"/>
      <c r="T29" s="166"/>
      <c r="U29" s="160" t="str">
        <f t="shared" si="0"/>
        <v>T7_3</v>
      </c>
      <c r="V29" s="152" t="str">
        <f t="shared" si="1"/>
        <v>T7_1</v>
      </c>
      <c r="W29" s="153" t="str">
        <f t="shared" si="1"/>
        <v>T7_2</v>
      </c>
    </row>
    <row r="30" spans="19:23" x14ac:dyDescent="0.35">
      <c r="S30" s="1587"/>
      <c r="T30" s="167"/>
      <c r="U30" s="161" t="str">
        <f t="shared" si="0"/>
        <v>T9_3</v>
      </c>
      <c r="V30" s="150" t="str">
        <f t="shared" si="1"/>
        <v>T9_1</v>
      </c>
      <c r="W30" s="154" t="str">
        <f t="shared" si="1"/>
        <v>T9_2</v>
      </c>
    </row>
    <row r="31" spans="19:23" x14ac:dyDescent="0.35">
      <c r="S31" s="1587"/>
      <c r="T31" s="167"/>
      <c r="U31" s="161" t="str">
        <f t="shared" si="0"/>
        <v>T11_3</v>
      </c>
      <c r="V31" s="150" t="str">
        <f t="shared" si="1"/>
        <v>T11_1</v>
      </c>
      <c r="W31" s="154" t="str">
        <f t="shared" si="1"/>
        <v>T11_2</v>
      </c>
    </row>
    <row r="32" spans="19:23" x14ac:dyDescent="0.35">
      <c r="S32" s="1587"/>
      <c r="T32" s="167"/>
      <c r="U32" s="161" t="str">
        <f t="shared" si="0"/>
        <v>T6_3</v>
      </c>
      <c r="V32" s="150" t="str">
        <f t="shared" si="1"/>
        <v>T6_1</v>
      </c>
      <c r="W32" s="154" t="str">
        <f t="shared" si="1"/>
        <v>T6_2</v>
      </c>
    </row>
    <row r="33" spans="19:23" ht="15" thickBot="1" x14ac:dyDescent="0.4">
      <c r="S33" s="158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86"/>
      <c r="T36" s="166"/>
      <c r="U36" s="160" t="str">
        <f>W19</f>
        <v>T1_2</v>
      </c>
      <c r="V36" s="152" t="str">
        <f t="shared" ref="V36:W50" si="2">U19</f>
        <v>T1_3</v>
      </c>
      <c r="W36" s="153" t="str">
        <f t="shared" si="2"/>
        <v>T1_1</v>
      </c>
    </row>
    <row r="37" spans="19:23" x14ac:dyDescent="0.35">
      <c r="S37" s="1587"/>
      <c r="T37" s="167"/>
      <c r="U37" s="161" t="str">
        <f t="shared" ref="U37:U50" si="3">W20</f>
        <v>T3_2</v>
      </c>
      <c r="V37" s="150" t="str">
        <f t="shared" si="2"/>
        <v>T3_3</v>
      </c>
      <c r="W37" s="154" t="str">
        <f t="shared" si="2"/>
        <v>T3_1</v>
      </c>
    </row>
    <row r="38" spans="19:23" x14ac:dyDescent="0.35">
      <c r="S38" s="1587"/>
      <c r="T38" s="167"/>
      <c r="U38" s="161" t="str">
        <f t="shared" si="3"/>
        <v>T5_2</v>
      </c>
      <c r="V38" s="150" t="str">
        <f t="shared" si="2"/>
        <v>T5_3</v>
      </c>
      <c r="W38" s="154" t="str">
        <f t="shared" si="2"/>
        <v>T5_1</v>
      </c>
    </row>
    <row r="39" spans="19:23" x14ac:dyDescent="0.35">
      <c r="S39" s="1587"/>
      <c r="T39" s="167"/>
      <c r="U39" s="161" t="str">
        <f t="shared" si="3"/>
        <v>T13_2</v>
      </c>
      <c r="V39" s="150" t="str">
        <f t="shared" si="2"/>
        <v>T13_3</v>
      </c>
      <c r="W39" s="154" t="str">
        <f t="shared" si="2"/>
        <v>T13_1</v>
      </c>
    </row>
    <row r="40" spans="19:23" ht="15" thickBot="1" x14ac:dyDescent="0.4">
      <c r="S40" s="1587"/>
      <c r="T40" s="168"/>
      <c r="U40" s="162" t="str">
        <f t="shared" si="3"/>
        <v>T15_2</v>
      </c>
      <c r="V40" s="155" t="str">
        <f t="shared" si="2"/>
        <v>T15_3</v>
      </c>
      <c r="W40" s="156" t="str">
        <f t="shared" si="2"/>
        <v>T15_1</v>
      </c>
    </row>
    <row r="41" spans="19:23" x14ac:dyDescent="0.35">
      <c r="S41" s="1587"/>
      <c r="T41" s="172"/>
      <c r="U41" s="163" t="str">
        <f t="shared" si="3"/>
        <v>T10_2</v>
      </c>
      <c r="V41" s="164" t="str">
        <f t="shared" si="2"/>
        <v>T10_3</v>
      </c>
      <c r="W41" s="165" t="str">
        <f t="shared" si="2"/>
        <v>T10_1</v>
      </c>
    </row>
    <row r="42" spans="19:23" x14ac:dyDescent="0.35">
      <c r="S42" s="1587"/>
      <c r="T42" s="167"/>
      <c r="U42" s="161" t="str">
        <f t="shared" si="3"/>
        <v>T12_2</v>
      </c>
      <c r="V42" s="150" t="str">
        <f t="shared" si="2"/>
        <v>T12_3</v>
      </c>
      <c r="W42" s="154" t="str">
        <f t="shared" si="2"/>
        <v>T12_1</v>
      </c>
    </row>
    <row r="43" spans="19:23" x14ac:dyDescent="0.35">
      <c r="S43" s="1587"/>
      <c r="T43" s="167"/>
      <c r="U43" s="161" t="str">
        <f t="shared" si="3"/>
        <v>T14_2</v>
      </c>
      <c r="V43" s="150" t="str">
        <f t="shared" si="2"/>
        <v>T14_3</v>
      </c>
      <c r="W43" s="154" t="str">
        <f t="shared" si="2"/>
        <v>T14_1</v>
      </c>
    </row>
    <row r="44" spans="19:23" x14ac:dyDescent="0.35">
      <c r="S44" s="1587"/>
      <c r="T44" s="167"/>
      <c r="U44" s="161" t="str">
        <f t="shared" si="3"/>
        <v>T2_2</v>
      </c>
      <c r="V44" s="150" t="str">
        <f t="shared" si="2"/>
        <v>T2_3</v>
      </c>
      <c r="W44" s="154" t="str">
        <f t="shared" si="2"/>
        <v>T2_1</v>
      </c>
    </row>
    <row r="45" spans="19:23" ht="15" thickBot="1" x14ac:dyDescent="0.4">
      <c r="S45" s="1587"/>
      <c r="T45" s="171"/>
      <c r="U45" s="169" t="str">
        <f t="shared" si="3"/>
        <v>T4_2</v>
      </c>
      <c r="V45" s="151" t="str">
        <f t="shared" si="2"/>
        <v>T4_3</v>
      </c>
      <c r="W45" s="170" t="str">
        <f t="shared" si="2"/>
        <v>T4_1</v>
      </c>
    </row>
    <row r="46" spans="19:23" x14ac:dyDescent="0.35">
      <c r="S46" s="1587"/>
      <c r="T46" s="166"/>
      <c r="U46" s="160" t="str">
        <f t="shared" si="3"/>
        <v>T7_2</v>
      </c>
      <c r="V46" s="152" t="str">
        <f t="shared" si="2"/>
        <v>T7_3</v>
      </c>
      <c r="W46" s="153" t="str">
        <f t="shared" si="2"/>
        <v>T7_1</v>
      </c>
    </row>
    <row r="47" spans="19:23" x14ac:dyDescent="0.35">
      <c r="S47" s="1587"/>
      <c r="T47" s="167"/>
      <c r="U47" s="161" t="str">
        <f t="shared" si="3"/>
        <v>T9_2</v>
      </c>
      <c r="V47" s="150" t="str">
        <f t="shared" si="2"/>
        <v>T9_3</v>
      </c>
      <c r="W47" s="154" t="str">
        <f t="shared" si="2"/>
        <v>T9_1</v>
      </c>
    </row>
    <row r="48" spans="19:23" x14ac:dyDescent="0.35">
      <c r="S48" s="1587"/>
      <c r="T48" s="167"/>
      <c r="U48" s="161" t="str">
        <f t="shared" si="3"/>
        <v>T11_2</v>
      </c>
      <c r="V48" s="150" t="str">
        <f t="shared" si="2"/>
        <v>T11_3</v>
      </c>
      <c r="W48" s="154" t="str">
        <f t="shared" si="2"/>
        <v>T11_1</v>
      </c>
    </row>
    <row r="49" spans="19:23" x14ac:dyDescent="0.35">
      <c r="S49" s="1587"/>
      <c r="T49" s="167"/>
      <c r="U49" s="161" t="str">
        <f t="shared" si="3"/>
        <v>T6_2</v>
      </c>
      <c r="V49" s="150" t="str">
        <f t="shared" si="2"/>
        <v>T6_3</v>
      </c>
      <c r="W49" s="154" t="str">
        <f t="shared" si="2"/>
        <v>T6_1</v>
      </c>
    </row>
    <row r="50" spans="19:23" ht="15" thickBot="1" x14ac:dyDescent="0.4">
      <c r="S50" s="1588"/>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2" t="s">
        <v>277</v>
      </c>
      <c r="B1" s="283" t="s">
        <v>83</v>
      </c>
      <c r="C1" s="284"/>
      <c r="D1" s="285"/>
    </row>
    <row r="2" spans="1:4" x14ac:dyDescent="0.35">
      <c r="A2" s="286" t="s">
        <v>145</v>
      </c>
      <c r="B2" s="287" t="s">
        <v>278</v>
      </c>
      <c r="C2" s="287"/>
      <c r="D2" s="288"/>
    </row>
    <row r="3" spans="1:4" x14ac:dyDescent="0.35">
      <c r="A3" s="286" t="s">
        <v>300</v>
      </c>
      <c r="B3" s="287" t="s">
        <v>301</v>
      </c>
      <c r="C3" s="287"/>
      <c r="D3" s="288"/>
    </row>
    <row r="4" spans="1:4" ht="84" x14ac:dyDescent="0.35">
      <c r="A4" s="289" t="s">
        <v>305</v>
      </c>
      <c r="B4" s="290" t="s">
        <v>306</v>
      </c>
      <c r="C4" s="350" t="s">
        <v>304</v>
      </c>
      <c r="D4" s="291" t="s">
        <v>6</v>
      </c>
    </row>
    <row r="5" spans="1:4" ht="94.5" x14ac:dyDescent="0.35">
      <c r="A5" s="289" t="s">
        <v>311</v>
      </c>
      <c r="B5" s="290" t="s">
        <v>312</v>
      </c>
      <c r="C5" s="290" t="s">
        <v>313</v>
      </c>
      <c r="D5" s="291" t="s">
        <v>7</v>
      </c>
    </row>
    <row r="6" spans="1:4" ht="63" x14ac:dyDescent="0.35">
      <c r="A6" s="289" t="s">
        <v>320</v>
      </c>
      <c r="B6" s="290" t="s">
        <v>321</v>
      </c>
      <c r="C6" s="290" t="s">
        <v>322</v>
      </c>
      <c r="D6" s="291" t="s">
        <v>7</v>
      </c>
    </row>
    <row r="7" spans="1:4" x14ac:dyDescent="0.35">
      <c r="A7" s="286" t="s">
        <v>329</v>
      </c>
      <c r="B7" s="287" t="s">
        <v>330</v>
      </c>
      <c r="C7" s="287"/>
      <c r="D7" s="288"/>
    </row>
    <row r="8" spans="1:4" ht="31.5" x14ac:dyDescent="0.35">
      <c r="A8" s="289" t="s">
        <v>331</v>
      </c>
      <c r="B8" s="290" t="s">
        <v>332</v>
      </c>
      <c r="C8" s="1262" t="s">
        <v>333</v>
      </c>
      <c r="D8" s="291" t="s">
        <v>6</v>
      </c>
    </row>
    <row r="9" spans="1:4" x14ac:dyDescent="0.35">
      <c r="A9" s="289" t="s">
        <v>334</v>
      </c>
      <c r="B9" s="290" t="s">
        <v>335</v>
      </c>
      <c r="C9" s="1263"/>
      <c r="D9" s="291" t="s">
        <v>6</v>
      </c>
    </row>
    <row r="10" spans="1:4" ht="21" x14ac:dyDescent="0.35">
      <c r="A10" s="289" t="s">
        <v>336</v>
      </c>
      <c r="B10" s="290" t="s">
        <v>337</v>
      </c>
      <c r="C10" s="1263"/>
      <c r="D10" s="291" t="s">
        <v>6</v>
      </c>
    </row>
    <row r="11" spans="1:4" x14ac:dyDescent="0.35">
      <c r="A11" s="289" t="s">
        <v>338</v>
      </c>
      <c r="B11" s="290" t="s">
        <v>339</v>
      </c>
      <c r="C11" s="1264"/>
      <c r="D11" s="291" t="s">
        <v>6</v>
      </c>
    </row>
    <row r="12" spans="1:4" x14ac:dyDescent="0.35">
      <c r="A12"/>
      <c r="B12"/>
      <c r="C12"/>
      <c r="D12"/>
    </row>
    <row r="13" spans="1:4" x14ac:dyDescent="0.35">
      <c r="A13" s="293" t="s">
        <v>340</v>
      </c>
      <c r="B13" s="294" t="s">
        <v>82</v>
      </c>
      <c r="C13" s="295"/>
      <c r="D13" s="296"/>
    </row>
    <row r="14" spans="1:4" x14ac:dyDescent="0.35">
      <c r="A14" s="297" t="s">
        <v>184</v>
      </c>
      <c r="B14" s="298" t="s">
        <v>341</v>
      </c>
      <c r="C14" s="298"/>
      <c r="D14" s="299"/>
    </row>
    <row r="15" spans="1:4" x14ac:dyDescent="0.35">
      <c r="A15" s="300" t="s">
        <v>342</v>
      </c>
      <c r="B15" s="301" t="s">
        <v>343</v>
      </c>
      <c r="C15" s="1265" t="s">
        <v>344</v>
      </c>
      <c r="D15" s="302" t="s">
        <v>6</v>
      </c>
    </row>
    <row r="16" spans="1:4" x14ac:dyDescent="0.35">
      <c r="A16" s="300" t="s">
        <v>345</v>
      </c>
      <c r="B16" s="301" t="s">
        <v>346</v>
      </c>
      <c r="C16" s="1266"/>
      <c r="D16" s="302" t="s">
        <v>6</v>
      </c>
    </row>
    <row r="17" spans="1:4" x14ac:dyDescent="0.35">
      <c r="A17" s="300" t="s">
        <v>347</v>
      </c>
      <c r="B17" s="301" t="s">
        <v>348</v>
      </c>
      <c r="C17" s="1266"/>
      <c r="D17" s="302" t="s">
        <v>6</v>
      </c>
    </row>
    <row r="18" spans="1:4" ht="21" x14ac:dyDescent="0.35">
      <c r="A18" s="300" t="s">
        <v>349</v>
      </c>
      <c r="B18" s="301" t="s">
        <v>350</v>
      </c>
      <c r="C18" s="1267"/>
      <c r="D18" s="302" t="s">
        <v>6</v>
      </c>
    </row>
    <row r="19" spans="1:4" x14ac:dyDescent="0.35">
      <c r="A19" s="297" t="s">
        <v>185</v>
      </c>
      <c r="B19" s="298" t="s">
        <v>351</v>
      </c>
      <c r="C19" s="298"/>
      <c r="D19" s="299"/>
    </row>
    <row r="20" spans="1:4" ht="31.5" x14ac:dyDescent="0.35">
      <c r="A20" s="300" t="s">
        <v>352</v>
      </c>
      <c r="B20" s="301" t="s">
        <v>353</v>
      </c>
      <c r="C20" s="301" t="s">
        <v>354</v>
      </c>
      <c r="D20" s="302" t="s">
        <v>6</v>
      </c>
    </row>
    <row r="21" spans="1:4" x14ac:dyDescent="0.35">
      <c r="A21" s="300" t="s">
        <v>355</v>
      </c>
      <c r="B21" s="301" t="s">
        <v>356</v>
      </c>
      <c r="C21" s="1265" t="s">
        <v>357</v>
      </c>
      <c r="D21" s="302" t="s">
        <v>7</v>
      </c>
    </row>
    <row r="22" spans="1:4" x14ac:dyDescent="0.35">
      <c r="A22" s="300" t="s">
        <v>358</v>
      </c>
      <c r="B22" s="301" t="s">
        <v>359</v>
      </c>
      <c r="C22" s="1267"/>
      <c r="D22" s="302" t="s">
        <v>7</v>
      </c>
    </row>
    <row r="23" spans="1:4" ht="52.5" x14ac:dyDescent="0.35">
      <c r="A23" s="300" t="s">
        <v>372</v>
      </c>
      <c r="B23" s="301" t="s">
        <v>373</v>
      </c>
      <c r="C23" s="301" t="s">
        <v>374</v>
      </c>
      <c r="D23" s="302" t="s">
        <v>7</v>
      </c>
    </row>
    <row r="24" spans="1:4" ht="52.5" x14ac:dyDescent="0.35">
      <c r="A24" s="300" t="s">
        <v>375</v>
      </c>
      <c r="B24" s="301" t="s">
        <v>376</v>
      </c>
      <c r="C24" s="301" t="s">
        <v>377</v>
      </c>
      <c r="D24" s="302" t="s">
        <v>6</v>
      </c>
    </row>
    <row r="25" spans="1:4" ht="73.5" x14ac:dyDescent="0.35">
      <c r="A25" s="300" t="s">
        <v>378</v>
      </c>
      <c r="B25" s="301" t="s">
        <v>379</v>
      </c>
      <c r="C25" s="301" t="s">
        <v>380</v>
      </c>
      <c r="D25" s="302" t="s">
        <v>7</v>
      </c>
    </row>
    <row r="26" spans="1:4" ht="31.5" x14ac:dyDescent="0.35">
      <c r="A26" s="303" t="s">
        <v>395</v>
      </c>
      <c r="B26" s="301" t="s">
        <v>396</v>
      </c>
      <c r="C26" s="301" t="s">
        <v>397</v>
      </c>
      <c r="D26" s="302" t="s">
        <v>7</v>
      </c>
    </row>
    <row r="27" spans="1:4" x14ac:dyDescent="0.35">
      <c r="A27" s="297" t="s">
        <v>401</v>
      </c>
      <c r="B27" s="298" t="s">
        <v>402</v>
      </c>
      <c r="C27" s="298"/>
      <c r="D27" s="299"/>
    </row>
    <row r="28" spans="1:4" ht="31.5" x14ac:dyDescent="0.35">
      <c r="A28" s="300" t="s">
        <v>406</v>
      </c>
      <c r="B28" s="301" t="s">
        <v>407</v>
      </c>
      <c r="C28" s="301" t="s">
        <v>408</v>
      </c>
      <c r="D28" s="302" t="s">
        <v>6</v>
      </c>
    </row>
    <row r="29" spans="1:4" ht="31.5" x14ac:dyDescent="0.35">
      <c r="A29" s="300" t="s">
        <v>409</v>
      </c>
      <c r="B29" s="301" t="s">
        <v>410</v>
      </c>
      <c r="C29" s="301"/>
      <c r="D29" s="302" t="s">
        <v>6</v>
      </c>
    </row>
    <row r="30" spans="1:4" x14ac:dyDescent="0.35">
      <c r="A30" s="279"/>
      <c r="B30" s="280"/>
      <c r="C30" s="280"/>
      <c r="D30" s="281"/>
    </row>
    <row r="31" spans="1:4" x14ac:dyDescent="0.35">
      <c r="A31" s="304" t="s">
        <v>411</v>
      </c>
      <c r="B31" s="305" t="s">
        <v>84</v>
      </c>
      <c r="C31" s="306"/>
      <c r="D31" s="306"/>
    </row>
    <row r="32" spans="1:4" x14ac:dyDescent="0.35">
      <c r="A32" s="307" t="s">
        <v>146</v>
      </c>
      <c r="B32" s="308" t="s">
        <v>412</v>
      </c>
      <c r="C32" s="308"/>
      <c r="D32" s="309"/>
    </row>
    <row r="33" spans="1:4" ht="42" x14ac:dyDescent="0.35">
      <c r="A33" s="310" t="s">
        <v>416</v>
      </c>
      <c r="B33" s="311" t="s">
        <v>417</v>
      </c>
      <c r="C33" s="311" t="s">
        <v>418</v>
      </c>
      <c r="D33" s="312" t="s">
        <v>7</v>
      </c>
    </row>
    <row r="34" spans="1:4" ht="42" x14ac:dyDescent="0.35">
      <c r="A34" s="310" t="s">
        <v>419</v>
      </c>
      <c r="B34" s="311" t="s">
        <v>420</v>
      </c>
      <c r="C34" s="311" t="s">
        <v>421</v>
      </c>
      <c r="D34" s="312" t="s">
        <v>7</v>
      </c>
    </row>
    <row r="35" spans="1:4" ht="63" x14ac:dyDescent="0.35">
      <c r="A35" s="310" t="s">
        <v>425</v>
      </c>
      <c r="B35" s="311" t="s">
        <v>426</v>
      </c>
      <c r="C35" s="311" t="s">
        <v>427</v>
      </c>
      <c r="D35" s="312" t="s">
        <v>7</v>
      </c>
    </row>
    <row r="36" spans="1:4" x14ac:dyDescent="0.35">
      <c r="A36" s="307" t="s">
        <v>163</v>
      </c>
      <c r="B36" s="308" t="s">
        <v>428</v>
      </c>
      <c r="C36" s="308"/>
      <c r="D36" s="309"/>
    </row>
    <row r="37" spans="1:4" ht="21" x14ac:dyDescent="0.35">
      <c r="A37" s="310" t="s">
        <v>437</v>
      </c>
      <c r="B37" s="311" t="s">
        <v>438</v>
      </c>
      <c r="C37" s="349" t="s">
        <v>439</v>
      </c>
      <c r="D37" s="312" t="s">
        <v>6</v>
      </c>
    </row>
    <row r="38" spans="1:4" ht="21" x14ac:dyDescent="0.35">
      <c r="A38" s="310" t="s">
        <v>448</v>
      </c>
      <c r="B38" s="311" t="s">
        <v>449</v>
      </c>
      <c r="C38" s="1272" t="s">
        <v>450</v>
      </c>
      <c r="D38" s="312" t="s">
        <v>7</v>
      </c>
    </row>
    <row r="39" spans="1:4" ht="21" x14ac:dyDescent="0.35">
      <c r="A39" s="310" t="s">
        <v>451</v>
      </c>
      <c r="B39" s="311" t="s">
        <v>452</v>
      </c>
      <c r="C39" s="1273"/>
      <c r="D39" s="312" t="s">
        <v>7</v>
      </c>
    </row>
    <row r="40" spans="1:4" x14ac:dyDescent="0.35">
      <c r="A40" s="307" t="s">
        <v>453</v>
      </c>
      <c r="B40" s="308" t="s">
        <v>454</v>
      </c>
      <c r="C40" s="308"/>
      <c r="D40" s="309"/>
    </row>
    <row r="41" spans="1:4" ht="52.5" x14ac:dyDescent="0.35">
      <c r="A41" s="310" t="s">
        <v>455</v>
      </c>
      <c r="B41" s="311" t="s">
        <v>456</v>
      </c>
      <c r="C41" s="311" t="s">
        <v>457</v>
      </c>
      <c r="D41" s="312" t="s">
        <v>6</v>
      </c>
    </row>
    <row r="42" spans="1:4" ht="63" x14ac:dyDescent="0.35">
      <c r="A42" s="310" t="s">
        <v>458</v>
      </c>
      <c r="B42" s="311" t="s">
        <v>459</v>
      </c>
      <c r="C42" s="311" t="s">
        <v>460</v>
      </c>
      <c r="D42" s="312" t="s">
        <v>7</v>
      </c>
    </row>
    <row r="43" spans="1:4" ht="52.5" x14ac:dyDescent="0.35">
      <c r="A43" s="310" t="s">
        <v>461</v>
      </c>
      <c r="B43" s="311" t="s">
        <v>462</v>
      </c>
      <c r="C43" s="311" t="s">
        <v>463</v>
      </c>
      <c r="D43" s="312" t="s">
        <v>7</v>
      </c>
    </row>
    <row r="44" spans="1:4" x14ac:dyDescent="0.35">
      <c r="A44" s="279"/>
      <c r="B44" s="280"/>
      <c r="C44" s="313"/>
      <c r="D44" s="281"/>
    </row>
    <row r="45" spans="1:4" x14ac:dyDescent="0.35">
      <c r="A45" s="314" t="s">
        <v>464</v>
      </c>
      <c r="B45" s="315" t="s">
        <v>85</v>
      </c>
      <c r="C45" s="316"/>
      <c r="D45" s="316"/>
    </row>
    <row r="46" spans="1:4" x14ac:dyDescent="0.35">
      <c r="A46" s="317" t="s">
        <v>465</v>
      </c>
      <c r="B46" s="318" t="s">
        <v>466</v>
      </c>
      <c r="C46" s="280"/>
      <c r="D46" s="281"/>
    </row>
    <row r="47" spans="1:4" x14ac:dyDescent="0.35">
      <c r="A47" s="317" t="s">
        <v>474</v>
      </c>
      <c r="B47" s="318" t="s">
        <v>475</v>
      </c>
      <c r="C47" s="280"/>
      <c r="D47" s="281"/>
    </row>
    <row r="48" spans="1:4" x14ac:dyDescent="0.35">
      <c r="A48" s="319" t="s">
        <v>476</v>
      </c>
      <c r="B48" s="320" t="s">
        <v>477</v>
      </c>
      <c r="C48" s="320"/>
      <c r="D48" s="321" t="s">
        <v>6</v>
      </c>
    </row>
    <row r="49" spans="1:4" ht="21" x14ac:dyDescent="0.35">
      <c r="A49" s="319" t="s">
        <v>486</v>
      </c>
      <c r="B49" s="320" t="s">
        <v>487</v>
      </c>
      <c r="C49" s="320"/>
      <c r="D49" s="321" t="s">
        <v>7</v>
      </c>
    </row>
    <row r="50" spans="1:4" x14ac:dyDescent="0.35">
      <c r="A50" s="317" t="s">
        <v>488</v>
      </c>
      <c r="B50" s="318" t="s">
        <v>489</v>
      </c>
      <c r="C50" s="280"/>
      <c r="D50" s="281"/>
    </row>
    <row r="51" spans="1:4" ht="21" x14ac:dyDescent="0.35">
      <c r="A51" s="319" t="s">
        <v>492</v>
      </c>
      <c r="B51" s="320" t="s">
        <v>493</v>
      </c>
      <c r="C51" s="320"/>
      <c r="D51" s="321" t="s">
        <v>7</v>
      </c>
    </row>
    <row r="52" spans="1:4" ht="42" x14ac:dyDescent="0.35">
      <c r="A52" s="319" t="s">
        <v>494</v>
      </c>
      <c r="B52" s="320" t="s">
        <v>495</v>
      </c>
      <c r="C52" s="320" t="s">
        <v>496</v>
      </c>
      <c r="D52" s="321" t="s">
        <v>7</v>
      </c>
    </row>
    <row r="53" spans="1:4" x14ac:dyDescent="0.35">
      <c r="A53" s="279"/>
      <c r="B53" s="280"/>
      <c r="C53" s="280"/>
      <c r="D53" s="281"/>
    </row>
    <row r="54" spans="1:4" x14ac:dyDescent="0.35">
      <c r="A54" s="322" t="s">
        <v>502</v>
      </c>
      <c r="B54" s="323" t="s">
        <v>86</v>
      </c>
      <c r="C54" s="324"/>
      <c r="D54" s="324"/>
    </row>
    <row r="55" spans="1:4" x14ac:dyDescent="0.35">
      <c r="A55" s="325" t="s">
        <v>503</v>
      </c>
      <c r="B55" s="326" t="s">
        <v>504</v>
      </c>
      <c r="C55" s="280"/>
      <c r="D55" s="281"/>
    </row>
    <row r="56" spans="1:4" ht="21" x14ac:dyDescent="0.35">
      <c r="A56" s="327" t="s">
        <v>514</v>
      </c>
      <c r="B56" s="328" t="s">
        <v>515</v>
      </c>
      <c r="C56" s="328" t="s">
        <v>516</v>
      </c>
      <c r="D56" s="329" t="s">
        <v>7</v>
      </c>
    </row>
    <row r="57" spans="1:4" ht="21" x14ac:dyDescent="0.35">
      <c r="A57" s="327" t="s">
        <v>519</v>
      </c>
      <c r="B57" s="328" t="s">
        <v>520</v>
      </c>
      <c r="C57" s="328"/>
      <c r="D57" s="329"/>
    </row>
    <row r="58" spans="1:4" x14ac:dyDescent="0.35">
      <c r="A58" s="325" t="s">
        <v>521</v>
      </c>
      <c r="B58" s="326" t="s">
        <v>522</v>
      </c>
      <c r="C58" s="280"/>
      <c r="D58" s="280"/>
    </row>
    <row r="59" spans="1:4" ht="63" x14ac:dyDescent="0.35">
      <c r="A59" s="327" t="s">
        <v>531</v>
      </c>
      <c r="B59" s="328" t="s">
        <v>532</v>
      </c>
      <c r="C59" s="328" t="s">
        <v>533</v>
      </c>
      <c r="D59" s="329" t="s">
        <v>7</v>
      </c>
    </row>
    <row r="60" spans="1:4" ht="31.5" x14ac:dyDescent="0.35">
      <c r="A60" s="327" t="s">
        <v>534</v>
      </c>
      <c r="B60" s="328" t="s">
        <v>535</v>
      </c>
      <c r="C60" s="328" t="s">
        <v>536</v>
      </c>
      <c r="D60" s="329" t="s">
        <v>6</v>
      </c>
    </row>
    <row r="61" spans="1:4" x14ac:dyDescent="0.35">
      <c r="A61" s="279"/>
      <c r="B61" s="280"/>
      <c r="C61" s="280"/>
      <c r="D61" s="281"/>
    </row>
    <row r="62" spans="1:4" x14ac:dyDescent="0.35">
      <c r="A62" s="330" t="s">
        <v>537</v>
      </c>
      <c r="B62" s="331" t="s">
        <v>538</v>
      </c>
      <c r="C62" s="332"/>
      <c r="D62" s="333"/>
    </row>
    <row r="63" spans="1:4" x14ac:dyDescent="0.35">
      <c r="A63" s="334" t="s">
        <v>539</v>
      </c>
      <c r="B63" s="335" t="s">
        <v>540</v>
      </c>
      <c r="C63" s="280"/>
      <c r="D63" s="281"/>
    </row>
    <row r="64" spans="1:4" x14ac:dyDescent="0.35">
      <c r="A64" s="336" t="s">
        <v>541</v>
      </c>
      <c r="B64" s="337" t="s">
        <v>542</v>
      </c>
      <c r="C64" s="337"/>
      <c r="D64" s="338" t="s">
        <v>6</v>
      </c>
    </row>
    <row r="65" spans="1:4" x14ac:dyDescent="0.35">
      <c r="A65" s="334" t="s">
        <v>543</v>
      </c>
      <c r="B65" s="335" t="s">
        <v>544</v>
      </c>
      <c r="C65" s="280"/>
      <c r="D65" s="281"/>
    </row>
    <row r="66" spans="1:4" ht="42" x14ac:dyDescent="0.35">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674</v>
      </c>
      <c r="C1" t="s">
        <v>672</v>
      </c>
    </row>
    <row r="2" spans="1:14" x14ac:dyDescent="0.35">
      <c r="A2">
        <v>2</v>
      </c>
      <c r="B2" t="s">
        <v>673</v>
      </c>
      <c r="C2" t="s">
        <v>672</v>
      </c>
    </row>
    <row r="3" spans="1:14" x14ac:dyDescent="0.35">
      <c r="A3">
        <v>3</v>
      </c>
      <c r="B3" t="s">
        <v>675</v>
      </c>
      <c r="C3" t="s">
        <v>672</v>
      </c>
    </row>
    <row r="4" spans="1:14" x14ac:dyDescent="0.35">
      <c r="A4">
        <v>4</v>
      </c>
      <c r="B4" t="s">
        <v>676</v>
      </c>
      <c r="C4" t="s">
        <v>672</v>
      </c>
    </row>
    <row r="5" spans="1:14" x14ac:dyDescent="0.35">
      <c r="A5">
        <v>5</v>
      </c>
      <c r="B5" t="s">
        <v>677</v>
      </c>
      <c r="C5" t="s">
        <v>672</v>
      </c>
    </row>
    <row r="6" spans="1:14" x14ac:dyDescent="0.35">
      <c r="A6">
        <v>6</v>
      </c>
      <c r="B6" t="s">
        <v>678</v>
      </c>
      <c r="C6" t="s">
        <v>679</v>
      </c>
    </row>
    <row r="7" spans="1:14" x14ac:dyDescent="0.35">
      <c r="A7">
        <v>7</v>
      </c>
      <c r="B7" t="s">
        <v>680</v>
      </c>
      <c r="C7" t="s">
        <v>88</v>
      </c>
      <c r="D7" t="s">
        <v>681</v>
      </c>
      <c r="E7" t="s">
        <v>682</v>
      </c>
      <c r="F7" t="s">
        <v>267</v>
      </c>
      <c r="G7" t="s">
        <v>683</v>
      </c>
      <c r="H7" t="s">
        <v>684</v>
      </c>
      <c r="I7" t="s">
        <v>685</v>
      </c>
      <c r="J7" t="s">
        <v>686</v>
      </c>
      <c r="K7" t="s">
        <v>687</v>
      </c>
      <c r="L7" t="s">
        <v>688</v>
      </c>
      <c r="M7" t="s">
        <v>689</v>
      </c>
      <c r="N7" t="s">
        <v>690</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47" customWidth="1"/>
    <col min="11" max="16384" width="10.81640625" style="447"/>
  </cols>
  <sheetData>
    <row r="1" spans="1:11" ht="12.5" thickBot="1" x14ac:dyDescent="0.35">
      <c r="A1" s="809" t="s">
        <v>100</v>
      </c>
      <c r="B1" s="810"/>
      <c r="C1" s="810"/>
      <c r="D1" s="810"/>
      <c r="E1" s="811"/>
      <c r="F1" s="809" t="s">
        <v>101</v>
      </c>
      <c r="G1" s="810"/>
      <c r="H1" s="810"/>
      <c r="I1" s="810"/>
      <c r="J1" s="810"/>
    </row>
    <row r="2" spans="1:11" ht="12.5" thickBot="1" x14ac:dyDescent="0.35">
      <c r="A2" s="812" t="str">
        <f>TRI_Semestre!A1</f>
        <v>Cycle 1 - Modélisation multiphysique des systèmes</v>
      </c>
      <c r="B2" s="813"/>
      <c r="C2" s="813"/>
      <c r="D2" s="813"/>
      <c r="E2" s="813"/>
      <c r="F2" s="814" t="s">
        <v>654</v>
      </c>
      <c r="G2" s="815"/>
      <c r="H2" s="815"/>
      <c r="I2" s="815"/>
      <c r="J2" s="816"/>
    </row>
    <row r="3" spans="1:11" ht="12.5" thickBot="1" x14ac:dyDescent="0.35">
      <c r="F3" s="448"/>
      <c r="G3" s="448"/>
      <c r="H3" s="448"/>
      <c r="I3" s="448"/>
      <c r="J3" s="448"/>
    </row>
    <row r="4" spans="1:11" x14ac:dyDescent="0.3">
      <c r="A4" s="809" t="s">
        <v>108</v>
      </c>
      <c r="B4" s="810"/>
      <c r="C4" s="829" t="s">
        <v>77</v>
      </c>
      <c r="D4" s="829"/>
      <c r="E4" s="829"/>
      <c r="F4" s="829" t="s">
        <v>1</v>
      </c>
      <c r="G4" s="829"/>
      <c r="H4" s="829"/>
      <c r="I4" s="829"/>
      <c r="J4" s="830"/>
    </row>
    <row r="5" spans="1:11" s="458" customFormat="1" ht="38.5" customHeight="1" x14ac:dyDescent="0.3">
      <c r="A5" s="831" t="s">
        <v>577</v>
      </c>
      <c r="B5" s="764"/>
      <c r="C5" s="764" t="str">
        <f>TRI_Semestre!C3</f>
        <v>A3-05 - Caractériser un constituant de la chaine de puissance.</v>
      </c>
      <c r="D5" s="764"/>
      <c r="E5" s="764"/>
      <c r="F5" s="764" t="str">
        <f>VLOOKUP(C5,PCSI_PSI!$P$2:$Q$93,2)</f>
        <v>Alimentation d'énergie.
Association de préactionneurs et d’actionneurs : caractéristiques, réversibilité, domaines d'application.
Transmetteurs de puissance : caractéristiques, réversibilité, domaines d'application.</v>
      </c>
      <c r="G5" s="764"/>
      <c r="H5" s="764"/>
      <c r="I5" s="764"/>
      <c r="J5" s="765"/>
    </row>
    <row r="6" spans="1:11" ht="23.15" customHeight="1" x14ac:dyDescent="0.3">
      <c r="A6" s="831" t="s">
        <v>578</v>
      </c>
      <c r="B6" s="764"/>
      <c r="C6" s="764" t="str">
        <f>TRI_Semestre!C4</f>
        <v>B2-02 - Compléter un modèle multiphysique.</v>
      </c>
      <c r="D6" s="764"/>
      <c r="E6" s="764"/>
      <c r="F6" s="762" t="str">
        <f>VLOOKUP(C6,PCSI_PSI!$P$2:$Q$93,2)</f>
        <v>Paramètres d'un modèle.
Grandeurs flux et effort.
Sources parfaites.</v>
      </c>
      <c r="G6" s="762"/>
      <c r="H6" s="762"/>
      <c r="I6" s="762"/>
      <c r="J6" s="763"/>
    </row>
    <row r="7" spans="1:11" ht="23.15" customHeight="1" x14ac:dyDescent="0.3">
      <c r="A7" s="831" t="s">
        <v>578</v>
      </c>
      <c r="B7" s="764"/>
      <c r="C7" s="764" t="str">
        <f>TRI_Semestre!C5</f>
        <v>B2-03 - Associer un modèle aux composants des chaines fonctionnelles.</v>
      </c>
      <c r="D7" s="764"/>
      <c r="E7" s="764"/>
      <c r="F7" s="762"/>
      <c r="G7" s="762"/>
      <c r="H7" s="762"/>
      <c r="I7" s="762"/>
      <c r="J7" s="763"/>
    </row>
    <row r="8" spans="1:11" ht="29.15" customHeight="1" x14ac:dyDescent="0.3">
      <c r="A8" s="831" t="s">
        <v>578</v>
      </c>
      <c r="B8" s="764"/>
      <c r="C8" s="764" t="str">
        <f>TRI_Semestre!C6</f>
        <v>B2-08 - Simplifier un modèle.</v>
      </c>
      <c r="D8" s="764"/>
      <c r="E8" s="764"/>
      <c r="F8" s="764" t="str">
        <f>VLOOKUP(C8,PCSI_PSI!$P$2:$Q$93,2)</f>
        <v>Linéarisation d'un modèle autour d'un point de fonctionnement.
Pôles dominants et réduction de l’ordre du modèle :  principe,  justification, limites.</v>
      </c>
      <c r="G8" s="764"/>
      <c r="H8" s="764"/>
      <c r="I8" s="764"/>
      <c r="J8" s="765"/>
    </row>
    <row r="9" spans="1:11" ht="64" customHeight="1" thickBot="1" x14ac:dyDescent="0.35">
      <c r="A9" s="826" t="s">
        <v>602</v>
      </c>
      <c r="B9" s="827"/>
      <c r="C9" s="827" t="s">
        <v>601</v>
      </c>
      <c r="D9" s="827"/>
      <c r="E9" s="827"/>
      <c r="F9" s="83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2"/>
      <c r="H9" s="832"/>
      <c r="I9" s="832"/>
      <c r="J9" s="833"/>
      <c r="K9" s="568" t="s">
        <v>604</v>
      </c>
    </row>
    <row r="10" spans="1:11" ht="12.5" thickBot="1" x14ac:dyDescent="0.35"/>
    <row r="11" spans="1:11" x14ac:dyDescent="0.3">
      <c r="A11" s="809" t="s">
        <v>95</v>
      </c>
      <c r="B11" s="810"/>
      <c r="C11" s="810"/>
      <c r="D11" s="810"/>
      <c r="E11" s="810"/>
      <c r="F11" s="809" t="s">
        <v>622</v>
      </c>
      <c r="G11" s="810"/>
      <c r="H11" s="810"/>
      <c r="I11" s="810"/>
      <c r="J11" s="811"/>
    </row>
    <row r="12" spans="1:11" ht="58" customHeight="1" thickBot="1" x14ac:dyDescent="0.35">
      <c r="A12" s="820" t="s">
        <v>584</v>
      </c>
      <c r="B12" s="821"/>
      <c r="C12" s="821"/>
      <c r="D12" s="821"/>
      <c r="E12" s="821"/>
      <c r="F12" s="822" t="s">
        <v>585</v>
      </c>
      <c r="G12" s="821"/>
      <c r="H12" s="821"/>
      <c r="I12" s="821"/>
      <c r="J12" s="823"/>
      <c r="K12" s="447" t="s">
        <v>655</v>
      </c>
    </row>
    <row r="13" spans="1:11" ht="12.5" thickBot="1" x14ac:dyDescent="0.35">
      <c r="J13" s="448"/>
    </row>
    <row r="14" spans="1:11" x14ac:dyDescent="0.3">
      <c r="A14" s="809" t="s">
        <v>111</v>
      </c>
      <c r="B14" s="810"/>
      <c r="C14" s="810"/>
      <c r="D14" s="810"/>
      <c r="E14" s="810"/>
      <c r="F14" s="809" t="s">
        <v>72</v>
      </c>
      <c r="G14" s="810"/>
      <c r="H14" s="810"/>
      <c r="I14" s="810"/>
      <c r="J14" s="811"/>
    </row>
    <row r="15" spans="1:11" ht="12.5" thickBot="1" x14ac:dyDescent="0.35">
      <c r="A15" s="824"/>
      <c r="B15" s="825"/>
      <c r="C15" s="825"/>
      <c r="D15" s="825"/>
      <c r="E15" s="825"/>
      <c r="F15" s="826"/>
      <c r="G15" s="827"/>
      <c r="H15" s="827"/>
      <c r="I15" s="827"/>
      <c r="J15" s="828"/>
    </row>
    <row r="16" spans="1:11" ht="12.5" thickBot="1" x14ac:dyDescent="0.35"/>
    <row r="17" spans="1:10" ht="12.5" thickBot="1" x14ac:dyDescent="0.35">
      <c r="A17" s="809" t="s">
        <v>96</v>
      </c>
      <c r="B17" s="810"/>
      <c r="C17" s="810"/>
      <c r="D17" s="810"/>
      <c r="E17" s="810"/>
      <c r="F17" s="810"/>
      <c r="G17" s="810"/>
      <c r="H17" s="810"/>
      <c r="I17" s="810"/>
      <c r="J17" s="811"/>
    </row>
    <row r="18" spans="1:10" x14ac:dyDescent="0.3">
      <c r="A18" s="783" t="s">
        <v>594</v>
      </c>
      <c r="B18" s="784"/>
      <c r="C18" s="784"/>
      <c r="D18" s="784"/>
      <c r="E18" s="784"/>
      <c r="F18" s="784" t="s">
        <v>595</v>
      </c>
      <c r="G18" s="784"/>
      <c r="H18" s="784"/>
      <c r="I18" s="784"/>
      <c r="J18" s="838"/>
    </row>
    <row r="19" spans="1:10" s="477" customFormat="1" x14ac:dyDescent="0.3">
      <c r="A19" s="834" t="s">
        <v>596</v>
      </c>
      <c r="B19" s="835"/>
      <c r="C19" s="835"/>
      <c r="D19" s="835"/>
      <c r="E19" s="835"/>
      <c r="F19" s="775" t="s">
        <v>593</v>
      </c>
      <c r="G19" s="775"/>
      <c r="H19" s="775"/>
      <c r="I19" s="775"/>
      <c r="J19" s="776"/>
    </row>
    <row r="20" spans="1:10" x14ac:dyDescent="0.3">
      <c r="A20" s="774" t="s">
        <v>597</v>
      </c>
      <c r="B20" s="775"/>
      <c r="C20" s="775"/>
      <c r="D20" s="775"/>
      <c r="E20" s="775"/>
      <c r="F20" s="775" t="s">
        <v>598</v>
      </c>
      <c r="G20" s="775"/>
      <c r="H20" s="775"/>
      <c r="I20" s="775"/>
      <c r="J20" s="776"/>
    </row>
    <row r="21" spans="1:10" ht="15" customHeight="1" thickBot="1" x14ac:dyDescent="0.35">
      <c r="A21" s="836" t="s">
        <v>599</v>
      </c>
      <c r="B21" s="837"/>
      <c r="C21" s="837"/>
      <c r="D21" s="837"/>
      <c r="E21" s="837"/>
      <c r="F21" s="759"/>
      <c r="G21" s="760"/>
      <c r="H21" s="760"/>
      <c r="I21" s="760"/>
      <c r="J21" s="761"/>
    </row>
    <row r="22" spans="1:10" ht="12.5" thickBot="1" x14ac:dyDescent="0.35">
      <c r="F22" s="448"/>
      <c r="G22" s="448"/>
      <c r="H22" s="448"/>
      <c r="I22" s="448"/>
    </row>
    <row r="23" spans="1:10" ht="24" x14ac:dyDescent="0.3">
      <c r="A23" s="449" t="s">
        <v>105</v>
      </c>
      <c r="B23" s="817" t="s">
        <v>102</v>
      </c>
      <c r="C23" s="818"/>
      <c r="D23" s="819"/>
      <c r="E23" s="817" t="s">
        <v>103</v>
      </c>
      <c r="F23" s="818"/>
      <c r="G23" s="819"/>
      <c r="H23" s="817" t="s">
        <v>104</v>
      </c>
      <c r="I23" s="818"/>
      <c r="J23" s="819"/>
    </row>
    <row r="24" spans="1:10" ht="32.5" customHeight="1" thickBot="1" x14ac:dyDescent="0.35">
      <c r="A24" s="459" t="s">
        <v>97</v>
      </c>
      <c r="B24" s="777" t="s">
        <v>581</v>
      </c>
      <c r="C24" s="778"/>
      <c r="D24" s="779"/>
      <c r="E24" s="777" t="s">
        <v>582</v>
      </c>
      <c r="F24" s="780"/>
      <c r="G24" s="781"/>
      <c r="H24" s="782" t="s">
        <v>583</v>
      </c>
      <c r="I24" s="780"/>
      <c r="J24" s="781"/>
    </row>
    <row r="25" spans="1:10" ht="39.65" customHeight="1" thickBot="1" x14ac:dyDescent="0.35">
      <c r="A25" s="563" t="s">
        <v>235</v>
      </c>
      <c r="B25" s="766" t="s">
        <v>586</v>
      </c>
      <c r="C25" s="767"/>
      <c r="D25" s="768"/>
      <c r="E25" s="769" t="s">
        <v>608</v>
      </c>
      <c r="F25" s="770"/>
      <c r="G25" s="771"/>
      <c r="H25" s="769" t="s">
        <v>610</v>
      </c>
      <c r="I25" s="772"/>
      <c r="J25" s="773"/>
    </row>
    <row r="26" spans="1:10" ht="39.65" customHeight="1" thickBot="1" x14ac:dyDescent="0.35">
      <c r="A26" s="569"/>
      <c r="B26" s="572"/>
      <c r="C26" s="573"/>
      <c r="D26" s="574"/>
      <c r="E26" s="570"/>
      <c r="F26" s="571"/>
      <c r="G26" s="557"/>
      <c r="H26" s="570"/>
      <c r="I26" s="575"/>
      <c r="J26" s="558"/>
    </row>
    <row r="27" spans="1:10" ht="120" x14ac:dyDescent="0.3">
      <c r="A27" s="754" t="s">
        <v>98</v>
      </c>
      <c r="B27" s="555" t="s">
        <v>605</v>
      </c>
      <c r="C27" s="556" t="s">
        <v>606</v>
      </c>
      <c r="D27" s="564" t="s">
        <v>607</v>
      </c>
      <c r="E27" s="757" t="s">
        <v>609</v>
      </c>
      <c r="F27" s="758"/>
      <c r="G27" s="557"/>
      <c r="H27" s="757" t="s">
        <v>623</v>
      </c>
      <c r="I27" s="758"/>
      <c r="J27" s="558"/>
    </row>
    <row r="28" spans="1:10" ht="14.5" customHeight="1" x14ac:dyDescent="0.3">
      <c r="A28" s="755"/>
      <c r="B28" s="450"/>
      <c r="C28" s="762"/>
      <c r="D28" s="763"/>
      <c r="E28" s="451"/>
      <c r="F28" s="552"/>
      <c r="G28" s="452"/>
      <c r="H28" s="453"/>
      <c r="I28" s="559"/>
      <c r="J28" s="452"/>
    </row>
    <row r="29" spans="1:10" ht="15" customHeight="1" thickBot="1" x14ac:dyDescent="0.35">
      <c r="A29" s="756"/>
      <c r="B29" s="553"/>
      <c r="C29" s="560"/>
      <c r="D29" s="561"/>
      <c r="E29" s="562"/>
      <c r="F29" s="560"/>
      <c r="G29" s="561"/>
      <c r="H29" s="562"/>
      <c r="I29" s="560"/>
      <c r="J29" s="561"/>
    </row>
    <row r="30" spans="1:10" ht="28" customHeight="1" x14ac:dyDescent="0.3">
      <c r="A30" s="754" t="s">
        <v>611</v>
      </c>
      <c r="B30" s="791" t="s">
        <v>612</v>
      </c>
      <c r="C30" s="792"/>
      <c r="D30" s="793"/>
      <c r="E30" s="791" t="s">
        <v>614</v>
      </c>
      <c r="F30" s="792"/>
      <c r="G30" s="793"/>
      <c r="H30" s="792" t="s">
        <v>624</v>
      </c>
      <c r="I30" s="792"/>
      <c r="J30" s="793"/>
    </row>
    <row r="31" spans="1:10" ht="34" customHeight="1" x14ac:dyDescent="0.3">
      <c r="A31" s="755"/>
      <c r="B31" s="794" t="s">
        <v>613</v>
      </c>
      <c r="C31" s="795"/>
      <c r="D31" s="796"/>
      <c r="E31" s="806" t="s">
        <v>618</v>
      </c>
      <c r="F31" s="807"/>
      <c r="G31" s="808"/>
      <c r="H31" s="483"/>
      <c r="I31" s="483"/>
      <c r="J31" s="484"/>
    </row>
    <row r="32" spans="1:10" ht="34" customHeight="1" thickBot="1" x14ac:dyDescent="0.35">
      <c r="A32" s="756"/>
      <c r="B32" s="485"/>
      <c r="C32" s="486"/>
      <c r="D32" s="487"/>
      <c r="E32" s="485"/>
      <c r="F32" s="486"/>
      <c r="G32" s="487"/>
      <c r="H32" s="486"/>
      <c r="I32" s="486"/>
      <c r="J32" s="487"/>
    </row>
    <row r="33" spans="1:10" ht="25" customHeight="1" x14ac:dyDescent="0.3">
      <c r="A33" s="459" t="s">
        <v>99</v>
      </c>
      <c r="B33" s="797"/>
      <c r="C33" s="798"/>
      <c r="D33" s="799"/>
      <c r="E33" s="800"/>
      <c r="F33" s="801"/>
      <c r="G33" s="802"/>
      <c r="H33" s="803"/>
      <c r="I33" s="804"/>
      <c r="J33" s="805"/>
    </row>
    <row r="34" spans="1:10" ht="25" customHeight="1" thickBot="1" x14ac:dyDescent="0.35">
      <c r="A34" s="554" t="s">
        <v>244</v>
      </c>
      <c r="B34" s="785"/>
      <c r="C34" s="786"/>
      <c r="D34" s="787"/>
      <c r="E34" s="785"/>
      <c r="F34" s="786"/>
      <c r="G34" s="787"/>
      <c r="H34" s="788"/>
      <c r="I34" s="789"/>
      <c r="J34" s="790"/>
    </row>
    <row r="37" spans="1:10" x14ac:dyDescent="0.3">
      <c r="B37" s="447" t="s">
        <v>658</v>
      </c>
      <c r="C37" s="447" t="s">
        <v>81</v>
      </c>
      <c r="D37" s="447" t="s">
        <v>659</v>
      </c>
    </row>
    <row r="38" spans="1:10" x14ac:dyDescent="0.3">
      <c r="D38" s="447" t="s">
        <v>660</v>
      </c>
    </row>
    <row r="39" spans="1:10" x14ac:dyDescent="0.3">
      <c r="D39" s="447" t="s">
        <v>661</v>
      </c>
    </row>
    <row r="40" spans="1:10" x14ac:dyDescent="0.3">
      <c r="D40" s="447" t="s">
        <v>665</v>
      </c>
    </row>
    <row r="41" spans="1:10" x14ac:dyDescent="0.3">
      <c r="D41" s="447" t="s">
        <v>662</v>
      </c>
    </row>
    <row r="42" spans="1:10" x14ac:dyDescent="0.3">
      <c r="D42" s="447" t="s">
        <v>663</v>
      </c>
    </row>
    <row r="43" spans="1:10" x14ac:dyDescent="0.3">
      <c r="D43" s="447"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47" customWidth="1"/>
    <col min="14" max="16384" width="10.81640625" style="447"/>
  </cols>
  <sheetData>
    <row r="1" spans="1:12" x14ac:dyDescent="0.3">
      <c r="A1" s="842" t="s">
        <v>100</v>
      </c>
      <c r="B1" s="843"/>
      <c r="C1" s="843"/>
      <c r="D1" s="843"/>
      <c r="E1" s="844"/>
      <c r="F1" s="843" t="s">
        <v>101</v>
      </c>
      <c r="G1" s="843"/>
      <c r="H1" s="843"/>
      <c r="I1" s="843"/>
      <c r="J1" s="844"/>
    </row>
    <row r="2" spans="1:12" ht="24.65" customHeight="1" thickBot="1" x14ac:dyDescent="0.35">
      <c r="A2" s="845" t="str">
        <f>TRI_Semestre!A9</f>
        <v>Cycle 2 - Modélisation des systèmes mécaniques dans le but de choisir les actionneurs</v>
      </c>
      <c r="B2" s="846"/>
      <c r="C2" s="846"/>
      <c r="D2" s="846"/>
      <c r="E2" s="847"/>
      <c r="F2" s="848" t="s">
        <v>592</v>
      </c>
      <c r="G2" s="848"/>
      <c r="H2" s="848"/>
      <c r="I2" s="848"/>
      <c r="J2" s="849"/>
    </row>
    <row r="3" spans="1:12" ht="12.5" thickBot="1" x14ac:dyDescent="0.35">
      <c r="F3" s="448"/>
      <c r="G3" s="448"/>
      <c r="H3" s="448"/>
      <c r="I3" s="448"/>
      <c r="J3" s="448"/>
    </row>
    <row r="4" spans="1:12" ht="12.5" thickBot="1" x14ac:dyDescent="0.35">
      <c r="A4" s="842" t="s">
        <v>108</v>
      </c>
      <c r="B4" s="843"/>
      <c r="C4" s="843" t="s">
        <v>77</v>
      </c>
      <c r="D4" s="843"/>
      <c r="E4" s="843"/>
      <c r="F4" s="850" t="s">
        <v>1</v>
      </c>
      <c r="G4" s="850"/>
      <c r="H4" s="850"/>
      <c r="I4" s="850"/>
      <c r="J4" s="851"/>
    </row>
    <row r="5" spans="1:12" s="458" customFormat="1" ht="23.5" customHeight="1" x14ac:dyDescent="0.3">
      <c r="A5" s="852" t="s">
        <v>578</v>
      </c>
      <c r="B5" s="853"/>
      <c r="C5" s="853" t="str">
        <f>TRI_Semestre!C11</f>
        <v>B2-10 - Déterminer les caractéristiques d'un solide ou d'un ensemble de solides indéformables.</v>
      </c>
      <c r="D5" s="853"/>
      <c r="E5" s="853"/>
      <c r="F5" s="853" t="str">
        <f>VLOOKUP(C5,PCSI_PSI!$P$2:$Q$93,2)</f>
        <v>Solide indéformable : définition, repère, équivalence solide/repère, volume et masse; centre d'inertie, matrice d'inertie.</v>
      </c>
      <c r="G5" s="853"/>
      <c r="H5" s="853"/>
      <c r="I5" s="853"/>
      <c r="J5" s="854"/>
    </row>
    <row r="6" spans="1:12" ht="35.5" customHeight="1" x14ac:dyDescent="0.3">
      <c r="A6" s="855" t="s">
        <v>578</v>
      </c>
      <c r="B6" s="856"/>
      <c r="C6" s="856" t="str">
        <f>TRI_Semestre!C12</f>
        <v>B2-16 - Modifier un modèle pour le rendre isostatique.</v>
      </c>
      <c r="D6" s="856"/>
      <c r="E6" s="856"/>
      <c r="F6" s="856" t="str">
        <f>VLOOKUP(C6,PCSI_PSI!$P$2:$Q$93,2)</f>
        <v>Mobilité du modèle d’un mécanisme. 
Hyperstatisme du modèle.
Substitution de liaisons.</v>
      </c>
      <c r="G6" s="856"/>
      <c r="H6" s="856"/>
      <c r="I6" s="856"/>
      <c r="J6" s="857"/>
    </row>
    <row r="7" spans="1:12" ht="68.150000000000006" customHeight="1" x14ac:dyDescent="0.3">
      <c r="A7" s="855" t="s">
        <v>590</v>
      </c>
      <c r="B7" s="856"/>
      <c r="C7" s="856" t="str">
        <f>TRI_Semestre!C13</f>
        <v>C1-05 - Proposer une démarche permettant la détermination d’une action mécanique inconnue ou d'une loi de mouvement.</v>
      </c>
      <c r="D7" s="856"/>
      <c r="E7" s="856"/>
      <c r="F7" s="856"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56"/>
      <c r="H7" s="856"/>
      <c r="I7" s="856"/>
      <c r="J7" s="857"/>
    </row>
    <row r="8" spans="1:12" ht="96.65" customHeight="1" thickBot="1" x14ac:dyDescent="0.35">
      <c r="A8" s="839" t="s">
        <v>591</v>
      </c>
      <c r="B8" s="840"/>
      <c r="C8" s="840" t="str">
        <f>TRI_Semestre!C14</f>
        <v>C2-08 - Déterminer les actions mécaniques en dynamique dans le cas où le mouvement est imposé.</v>
      </c>
      <c r="D8" s="840"/>
      <c r="E8" s="840"/>
      <c r="F8" s="840"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40"/>
      <c r="H8" s="840"/>
      <c r="I8" s="840"/>
      <c r="J8" s="841"/>
    </row>
    <row r="9" spans="1:12" ht="69.650000000000006" customHeight="1" thickBot="1" x14ac:dyDescent="0.35">
      <c r="A9" s="839" t="s">
        <v>602</v>
      </c>
      <c r="B9" s="840"/>
      <c r="C9" s="840" t="s">
        <v>601</v>
      </c>
      <c r="D9" s="840"/>
      <c r="E9" s="840"/>
      <c r="F9" s="84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40"/>
      <c r="H9" s="840"/>
      <c r="I9" s="840"/>
      <c r="J9" s="841"/>
      <c r="K9" s="488" t="s">
        <v>603</v>
      </c>
    </row>
    <row r="10" spans="1:12" ht="12.5" thickBot="1" x14ac:dyDescent="0.35"/>
    <row r="11" spans="1:12" x14ac:dyDescent="0.3">
      <c r="A11" s="842" t="s">
        <v>95</v>
      </c>
      <c r="B11" s="843"/>
      <c r="C11" s="843"/>
      <c r="D11" s="843"/>
      <c r="E11" s="843"/>
      <c r="F11" s="842" t="s">
        <v>640</v>
      </c>
      <c r="G11" s="843"/>
      <c r="H11" s="843"/>
      <c r="I11" s="843"/>
      <c r="J11" s="844"/>
    </row>
    <row r="12" spans="1:12" ht="12.5" thickBot="1" x14ac:dyDescent="0.35">
      <c r="A12" s="861"/>
      <c r="B12" s="862"/>
      <c r="C12" s="862"/>
      <c r="D12" s="862"/>
      <c r="E12" s="862"/>
      <c r="F12" s="863" t="s">
        <v>641</v>
      </c>
      <c r="G12" s="862"/>
      <c r="H12" s="862"/>
      <c r="I12" s="862"/>
      <c r="J12" s="864"/>
      <c r="L12" s="460" t="s">
        <v>626</v>
      </c>
    </row>
    <row r="13" spans="1:12" ht="12.5" thickBot="1" x14ac:dyDescent="0.35">
      <c r="A13" s="567"/>
      <c r="B13" s="567"/>
      <c r="C13" s="567"/>
      <c r="D13" s="567"/>
      <c r="E13" s="567"/>
      <c r="F13" s="863" t="s">
        <v>615</v>
      </c>
      <c r="G13" s="862"/>
      <c r="H13" s="862"/>
      <c r="I13" s="862"/>
      <c r="J13" s="864"/>
      <c r="L13" s="460"/>
    </row>
    <row r="14" spans="1:12" ht="12.5" thickBot="1" x14ac:dyDescent="0.35">
      <c r="A14" s="567"/>
      <c r="B14" s="567"/>
      <c r="C14" s="567"/>
      <c r="D14" s="567"/>
      <c r="E14" s="567"/>
      <c r="F14" s="863" t="s">
        <v>642</v>
      </c>
      <c r="G14" s="862"/>
      <c r="H14" s="862"/>
      <c r="I14" s="862"/>
      <c r="J14" s="864"/>
      <c r="L14" s="460"/>
    </row>
    <row r="15" spans="1:12" ht="12.5" thickBot="1" x14ac:dyDescent="0.35">
      <c r="J15" s="448"/>
    </row>
    <row r="16" spans="1:12" x14ac:dyDescent="0.3">
      <c r="A16" s="842" t="s">
        <v>111</v>
      </c>
      <c r="B16" s="843"/>
      <c r="C16" s="843"/>
      <c r="D16" s="843"/>
      <c r="E16" s="843"/>
      <c r="F16" s="842" t="s">
        <v>72</v>
      </c>
      <c r="G16" s="843"/>
      <c r="H16" s="843"/>
      <c r="I16" s="843"/>
      <c r="J16" s="844"/>
    </row>
    <row r="17" spans="1:13" ht="12.5" thickBot="1" x14ac:dyDescent="0.35">
      <c r="A17" s="865"/>
      <c r="B17" s="866"/>
      <c r="C17" s="866"/>
      <c r="D17" s="866"/>
      <c r="E17" s="866"/>
      <c r="F17" s="867"/>
      <c r="G17" s="868"/>
      <c r="H17" s="868"/>
      <c r="I17" s="868"/>
      <c r="J17" s="869"/>
    </row>
    <row r="18" spans="1:13" ht="12.5" thickBot="1" x14ac:dyDescent="0.35"/>
    <row r="19" spans="1:13" ht="15" customHeight="1" thickBot="1" x14ac:dyDescent="0.35">
      <c r="A19" s="905" t="s">
        <v>96</v>
      </c>
      <c r="B19" s="906"/>
      <c r="C19" s="906"/>
      <c r="D19" s="906"/>
      <c r="E19" s="906"/>
      <c r="F19" s="906"/>
      <c r="G19" s="906"/>
      <c r="H19" s="906"/>
      <c r="I19" s="906"/>
      <c r="J19" s="906"/>
      <c r="K19" s="906"/>
      <c r="L19" s="906"/>
      <c r="M19" s="907"/>
    </row>
    <row r="20" spans="1:13" ht="24.65" customHeight="1" x14ac:dyDescent="0.3">
      <c r="A20" s="566"/>
      <c r="B20" s="908" t="s">
        <v>632</v>
      </c>
      <c r="C20" s="908"/>
      <c r="D20" s="908"/>
      <c r="E20" s="908" t="s">
        <v>634</v>
      </c>
      <c r="F20" s="908"/>
      <c r="G20" s="908"/>
      <c r="H20" s="908"/>
      <c r="I20" s="908"/>
      <c r="J20" s="908"/>
      <c r="K20" s="908"/>
      <c r="L20" s="908"/>
      <c r="M20" s="908"/>
    </row>
    <row r="21" spans="1:13" ht="24.65" customHeight="1" x14ac:dyDescent="0.3">
      <c r="A21" s="565"/>
      <c r="B21" s="909" t="s">
        <v>633</v>
      </c>
      <c r="C21" s="909"/>
      <c r="D21" s="909"/>
      <c r="E21" s="909" t="s">
        <v>635</v>
      </c>
      <c r="F21" s="909"/>
      <c r="G21" s="909"/>
      <c r="H21" s="909"/>
      <c r="I21" s="909"/>
      <c r="J21" s="909"/>
      <c r="K21" s="909"/>
      <c r="L21" s="909"/>
      <c r="M21" s="909"/>
    </row>
    <row r="22" spans="1:13" ht="12.5" thickBot="1" x14ac:dyDescent="0.35">
      <c r="F22" s="448"/>
      <c r="G22" s="448"/>
      <c r="H22" s="448"/>
      <c r="I22" s="448"/>
    </row>
    <row r="23" spans="1:13" ht="24" x14ac:dyDescent="0.3">
      <c r="A23" s="461" t="s">
        <v>105</v>
      </c>
      <c r="B23" s="858" t="s">
        <v>102</v>
      </c>
      <c r="C23" s="859"/>
      <c r="D23" s="860"/>
      <c r="E23" s="858" t="s">
        <v>103</v>
      </c>
      <c r="F23" s="859"/>
      <c r="G23" s="860"/>
      <c r="H23" s="858" t="s">
        <v>104</v>
      </c>
      <c r="I23" s="859"/>
      <c r="J23" s="860"/>
      <c r="K23" s="858" t="s">
        <v>629</v>
      </c>
      <c r="L23" s="859"/>
      <c r="M23" s="860"/>
    </row>
    <row r="24" spans="1:13" ht="22.5" customHeight="1" x14ac:dyDescent="0.3">
      <c r="A24" s="462" t="s">
        <v>97</v>
      </c>
      <c r="B24" s="870" t="s">
        <v>627</v>
      </c>
      <c r="C24" s="871"/>
      <c r="D24" s="872"/>
      <c r="E24" s="870" t="s">
        <v>628</v>
      </c>
      <c r="F24" s="871"/>
      <c r="G24" s="872"/>
      <c r="H24" s="870" t="s">
        <v>630</v>
      </c>
      <c r="I24" s="871"/>
      <c r="J24" s="872"/>
      <c r="K24" s="870" t="s">
        <v>631</v>
      </c>
      <c r="L24" s="871"/>
      <c r="M24" s="872"/>
    </row>
    <row r="25" spans="1:13" ht="36" x14ac:dyDescent="0.3">
      <c r="A25" s="462" t="s">
        <v>235</v>
      </c>
      <c r="B25" s="873" t="s">
        <v>636</v>
      </c>
      <c r="C25" s="874"/>
      <c r="D25" s="875"/>
      <c r="E25" s="876" t="s">
        <v>637</v>
      </c>
      <c r="F25" s="877"/>
      <c r="G25" s="878"/>
      <c r="H25" s="876" t="s">
        <v>638</v>
      </c>
      <c r="I25" s="879"/>
      <c r="J25" s="880"/>
      <c r="K25" s="876" t="s">
        <v>639</v>
      </c>
      <c r="L25" s="879"/>
      <c r="M25" s="880"/>
    </row>
    <row r="26" spans="1:13" x14ac:dyDescent="0.3">
      <c r="A26" s="462" t="s">
        <v>98</v>
      </c>
      <c r="B26" s="463"/>
      <c r="C26" s="877"/>
      <c r="D26" s="878"/>
      <c r="E26" s="464"/>
      <c r="F26" s="465"/>
      <c r="G26" s="466"/>
      <c r="H26" s="467"/>
      <c r="I26" s="468"/>
      <c r="J26" s="466"/>
      <c r="K26" s="467"/>
      <c r="L26" s="468"/>
      <c r="M26" s="466"/>
    </row>
    <row r="27" spans="1:13" ht="12.5" thickBot="1" x14ac:dyDescent="0.35">
      <c r="A27" s="462"/>
      <c r="B27" s="469"/>
      <c r="C27" s="465"/>
      <c r="D27" s="470"/>
      <c r="E27" s="464"/>
      <c r="F27" s="465"/>
      <c r="G27" s="470"/>
      <c r="H27" s="464"/>
      <c r="I27" s="465"/>
      <c r="J27" s="470"/>
      <c r="K27" s="464"/>
      <c r="L27" s="465"/>
      <c r="M27" s="470"/>
    </row>
    <row r="28" spans="1:13" x14ac:dyDescent="0.3">
      <c r="A28" s="471"/>
      <c r="B28" s="887" t="s">
        <v>616</v>
      </c>
      <c r="C28" s="888"/>
      <c r="D28" s="889"/>
      <c r="E28" s="887"/>
      <c r="F28" s="888"/>
      <c r="G28" s="889"/>
      <c r="H28" s="890" t="s">
        <v>617</v>
      </c>
      <c r="I28" s="891"/>
      <c r="J28" s="892"/>
      <c r="K28" s="890" t="s">
        <v>617</v>
      </c>
      <c r="L28" s="891"/>
      <c r="M28" s="892"/>
    </row>
    <row r="29" spans="1:13" x14ac:dyDescent="0.3">
      <c r="A29" s="472"/>
      <c r="B29" s="893"/>
      <c r="C29" s="894"/>
      <c r="D29" s="895"/>
      <c r="E29" s="893"/>
      <c r="F29" s="894"/>
      <c r="G29" s="895"/>
      <c r="H29" s="893" t="s">
        <v>643</v>
      </c>
      <c r="I29" s="894"/>
      <c r="J29" s="895"/>
      <c r="K29" s="893"/>
      <c r="L29" s="894"/>
      <c r="M29" s="895"/>
    </row>
    <row r="30" spans="1:13" ht="12.5" thickBot="1" x14ac:dyDescent="0.35">
      <c r="A30" s="473"/>
      <c r="B30" s="896"/>
      <c r="C30" s="897"/>
      <c r="D30" s="898"/>
      <c r="E30" s="896"/>
      <c r="F30" s="897"/>
      <c r="G30" s="898"/>
      <c r="H30" s="474"/>
      <c r="I30" s="475"/>
      <c r="J30" s="476"/>
      <c r="K30" s="474"/>
      <c r="L30" s="475"/>
      <c r="M30" s="476"/>
    </row>
    <row r="31" spans="1:13" ht="25" customHeight="1" x14ac:dyDescent="0.3">
      <c r="A31" s="472" t="s">
        <v>99</v>
      </c>
      <c r="B31" s="899"/>
      <c r="C31" s="900"/>
      <c r="D31" s="901"/>
      <c r="E31" s="899"/>
      <c r="F31" s="900"/>
      <c r="G31" s="901"/>
      <c r="H31" s="902"/>
      <c r="I31" s="903"/>
      <c r="J31" s="904"/>
      <c r="K31" s="902"/>
      <c r="L31" s="903"/>
      <c r="M31" s="904"/>
    </row>
    <row r="32" spans="1:13" ht="25" customHeight="1" thickBot="1" x14ac:dyDescent="0.35">
      <c r="A32" s="473" t="s">
        <v>244</v>
      </c>
      <c r="B32" s="881"/>
      <c r="C32" s="882"/>
      <c r="D32" s="883"/>
      <c r="E32" s="881"/>
      <c r="F32" s="882"/>
      <c r="G32" s="883"/>
      <c r="H32" s="884"/>
      <c r="I32" s="885"/>
      <c r="J32" s="886"/>
      <c r="K32" s="884"/>
      <c r="L32" s="885"/>
      <c r="M32" s="886"/>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910" t="s">
        <v>100</v>
      </c>
      <c r="B1" s="911"/>
      <c r="C1" s="911"/>
      <c r="D1" s="911"/>
      <c r="E1" s="912"/>
      <c r="F1" s="911" t="s">
        <v>101</v>
      </c>
      <c r="G1" s="911"/>
      <c r="H1" s="911"/>
      <c r="I1" s="911"/>
      <c r="J1" s="912"/>
    </row>
    <row r="2" spans="1:12" ht="34.5" customHeight="1" thickBot="1" x14ac:dyDescent="0.35">
      <c r="A2" s="913" t="str">
        <f>TRI_Semestre!A25</f>
        <v>Cycle 3 - Résolution des actions mécaniques en utilisant les théorèmes généraux de la dynamique</v>
      </c>
      <c r="B2" s="914"/>
      <c r="C2" s="914"/>
      <c r="D2" s="914"/>
      <c r="E2" s="915"/>
      <c r="F2" s="914" t="s">
        <v>619</v>
      </c>
      <c r="G2" s="914"/>
      <c r="H2" s="914"/>
      <c r="I2" s="914"/>
      <c r="J2" s="915"/>
    </row>
    <row r="3" spans="1:12" ht="12.5" thickBot="1" x14ac:dyDescent="0.35">
      <c r="F3" s="448"/>
      <c r="G3" s="448"/>
      <c r="H3" s="448"/>
      <c r="I3" s="448"/>
      <c r="J3" s="448"/>
    </row>
    <row r="4" spans="1:12" ht="12.5" thickBot="1" x14ac:dyDescent="0.35">
      <c r="A4" s="910" t="s">
        <v>108</v>
      </c>
      <c r="B4" s="911"/>
      <c r="C4" s="911" t="s">
        <v>77</v>
      </c>
      <c r="D4" s="911"/>
      <c r="E4" s="911"/>
      <c r="F4" s="916" t="s">
        <v>1</v>
      </c>
      <c r="G4" s="916"/>
      <c r="H4" s="916"/>
      <c r="I4" s="916"/>
      <c r="J4" s="917"/>
    </row>
    <row r="5" spans="1:12" s="458" customFormat="1" ht="23.5" customHeight="1" x14ac:dyDescent="0.3">
      <c r="A5" s="921" t="s">
        <v>590</v>
      </c>
      <c r="B5" s="922"/>
      <c r="C5" s="923" t="str">
        <f>TRI_Semestre!C27</f>
        <v>C1-05 - Proposer une démarche permettant la détermination d’une action mécanique inconnue ou d'une loi de mouvement.</v>
      </c>
      <c r="D5" s="923"/>
      <c r="E5" s="923"/>
      <c r="F5" s="92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2"/>
      <c r="H5" s="922"/>
      <c r="I5" s="922"/>
      <c r="J5" s="924"/>
    </row>
    <row r="6" spans="1:12" ht="35.5" customHeight="1" x14ac:dyDescent="0.3">
      <c r="A6" s="918" t="s">
        <v>591</v>
      </c>
      <c r="B6" s="919"/>
      <c r="C6" s="919" t="str">
        <f>TRI_Semestre!C28</f>
        <v>C2-08 - Déterminer les actions mécaniques en dynamique dans le cas où le mouvement est imposé.</v>
      </c>
      <c r="D6" s="919"/>
      <c r="E6" s="919"/>
      <c r="F6" s="91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9"/>
      <c r="H6" s="919"/>
      <c r="I6" s="919"/>
      <c r="J6" s="920"/>
    </row>
    <row r="7" spans="1:12" ht="68.150000000000006" customHeight="1" x14ac:dyDescent="0.3">
      <c r="A7" s="918" t="s">
        <v>591</v>
      </c>
      <c r="B7" s="919"/>
      <c r="C7" s="919" t="str">
        <f>TRI_Semestre!C29</f>
        <v>C2-09 - Déterminer la loi de mouvement dans le cas où les efforts extérieurs sont connus.</v>
      </c>
      <c r="D7" s="919"/>
      <c r="E7" s="919"/>
      <c r="F7" s="91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9"/>
      <c r="H7" s="919"/>
      <c r="I7" s="919"/>
      <c r="J7" s="920"/>
    </row>
    <row r="8" spans="1:12" ht="69.650000000000006" customHeight="1" thickBot="1" x14ac:dyDescent="0.35">
      <c r="A8" s="929"/>
      <c r="B8" s="930"/>
      <c r="C8" s="930"/>
      <c r="D8" s="930"/>
      <c r="E8" s="930"/>
      <c r="F8" s="930"/>
      <c r="G8" s="930"/>
      <c r="H8" s="930"/>
      <c r="I8" s="930"/>
      <c r="J8" s="931"/>
      <c r="K8" s="488"/>
    </row>
    <row r="9" spans="1:12" ht="12.5" thickBot="1" x14ac:dyDescent="0.35"/>
    <row r="10" spans="1:12" x14ac:dyDescent="0.3">
      <c r="A10" s="910" t="s">
        <v>95</v>
      </c>
      <c r="B10" s="911"/>
      <c r="C10" s="911"/>
      <c r="D10" s="911"/>
      <c r="E10" s="911"/>
      <c r="F10" s="910" t="s">
        <v>106</v>
      </c>
      <c r="G10" s="911"/>
      <c r="H10" s="911"/>
      <c r="I10" s="911"/>
      <c r="J10" s="912"/>
    </row>
    <row r="11" spans="1:12" ht="12.5" thickBot="1" x14ac:dyDescent="0.35">
      <c r="A11" s="932"/>
      <c r="B11" s="933"/>
      <c r="C11" s="933"/>
      <c r="D11" s="933"/>
      <c r="E11" s="933"/>
      <c r="F11" s="934"/>
      <c r="G11" s="933"/>
      <c r="H11" s="933"/>
      <c r="I11" s="933"/>
      <c r="J11" s="935"/>
      <c r="L11" s="493"/>
    </row>
    <row r="12" spans="1:12" ht="12.5" thickBot="1" x14ac:dyDescent="0.35">
      <c r="F12" s="447" t="s">
        <v>600</v>
      </c>
      <c r="J12" s="448"/>
    </row>
    <row r="13" spans="1:12" x14ac:dyDescent="0.3">
      <c r="A13" s="910" t="s">
        <v>111</v>
      </c>
      <c r="B13" s="911"/>
      <c r="C13" s="911"/>
      <c r="D13" s="911"/>
      <c r="E13" s="911"/>
      <c r="F13" s="910" t="s">
        <v>72</v>
      </c>
      <c r="G13" s="911"/>
      <c r="H13" s="911"/>
      <c r="I13" s="911"/>
      <c r="J13" s="912"/>
    </row>
    <row r="14" spans="1:12" ht="12.5" thickBot="1" x14ac:dyDescent="0.35">
      <c r="A14" s="936"/>
      <c r="B14" s="937"/>
      <c r="C14" s="937"/>
      <c r="D14" s="937"/>
      <c r="E14" s="937"/>
      <c r="F14" s="938"/>
      <c r="G14" s="939"/>
      <c r="H14" s="939"/>
      <c r="I14" s="939"/>
      <c r="J14" s="940"/>
    </row>
    <row r="15" spans="1:12" ht="12.5" thickBot="1" x14ac:dyDescent="0.35"/>
    <row r="16" spans="1:12" ht="12.5" thickBot="1" x14ac:dyDescent="0.35">
      <c r="A16" s="941" t="s">
        <v>96</v>
      </c>
      <c r="B16" s="942"/>
      <c r="C16" s="942"/>
      <c r="D16" s="942"/>
      <c r="E16" s="942"/>
      <c r="F16" s="942"/>
      <c r="G16" s="942"/>
      <c r="H16" s="942"/>
      <c r="I16" s="942"/>
      <c r="J16" s="943"/>
    </row>
    <row r="17" spans="1:10" ht="12.5" thickBot="1" x14ac:dyDescent="0.35">
      <c r="A17" s="925"/>
      <c r="B17" s="926"/>
      <c r="C17" s="926"/>
      <c r="D17" s="926"/>
      <c r="E17" s="926"/>
      <c r="F17" s="927"/>
      <c r="G17" s="927"/>
      <c r="H17" s="927"/>
      <c r="I17" s="927"/>
      <c r="J17" s="928"/>
    </row>
    <row r="18" spans="1:10" ht="12.5" thickBot="1" x14ac:dyDescent="0.35">
      <c r="F18" s="448"/>
      <c r="G18" s="448"/>
      <c r="H18" s="448"/>
      <c r="I18" s="448"/>
    </row>
    <row r="19" spans="1:10" ht="24" x14ac:dyDescent="0.3">
      <c r="A19" s="507" t="s">
        <v>105</v>
      </c>
      <c r="B19" s="944" t="s">
        <v>102</v>
      </c>
      <c r="C19" s="945"/>
      <c r="D19" s="946"/>
      <c r="E19" s="944" t="s">
        <v>103</v>
      </c>
      <c r="F19" s="945"/>
      <c r="G19" s="946"/>
      <c r="H19" s="944" t="s">
        <v>104</v>
      </c>
      <c r="I19" s="945"/>
      <c r="J19" s="946"/>
    </row>
    <row r="20" spans="1:10" ht="12" customHeight="1" x14ac:dyDescent="0.3">
      <c r="A20" s="494" t="s">
        <v>97</v>
      </c>
      <c r="B20" s="950" t="s">
        <v>646</v>
      </c>
      <c r="C20" s="951"/>
      <c r="D20" s="951"/>
      <c r="E20" s="951"/>
      <c r="F20" s="951"/>
      <c r="G20" s="952"/>
      <c r="H20" s="947" t="s">
        <v>647</v>
      </c>
      <c r="I20" s="948"/>
      <c r="J20" s="949"/>
    </row>
    <row r="21" spans="1:10" ht="36" x14ac:dyDescent="0.3">
      <c r="A21" s="494" t="s">
        <v>235</v>
      </c>
      <c r="B21" s="953"/>
      <c r="C21" s="954"/>
      <c r="D21" s="955"/>
      <c r="E21" s="956"/>
      <c r="F21" s="957"/>
      <c r="G21" s="958"/>
      <c r="H21" s="956"/>
      <c r="I21" s="959"/>
      <c r="J21" s="960"/>
    </row>
    <row r="22" spans="1:10" ht="12.5" thickBot="1" x14ac:dyDescent="0.35">
      <c r="A22" s="494" t="s">
        <v>98</v>
      </c>
      <c r="B22" s="495"/>
      <c r="C22" s="957"/>
      <c r="D22" s="958"/>
      <c r="E22" s="496"/>
      <c r="F22" s="497"/>
      <c r="G22" s="498"/>
      <c r="H22" s="499"/>
      <c r="I22" s="500"/>
      <c r="J22" s="498"/>
    </row>
    <row r="23" spans="1:10" ht="15" customHeight="1" thickBot="1" x14ac:dyDescent="0.35">
      <c r="A23" s="494"/>
      <c r="B23" s="967" t="s">
        <v>644</v>
      </c>
      <c r="C23" s="968"/>
      <c r="D23" s="968"/>
      <c r="E23" s="968"/>
      <c r="F23" s="969" t="s">
        <v>645</v>
      </c>
      <c r="G23" s="970"/>
      <c r="H23" s="970"/>
      <c r="I23" s="970"/>
      <c r="J23" s="971"/>
    </row>
    <row r="24" spans="1:10" x14ac:dyDescent="0.3">
      <c r="A24" s="501"/>
      <c r="B24" s="961"/>
      <c r="C24" s="962"/>
      <c r="D24" s="963"/>
      <c r="E24" s="961"/>
      <c r="F24" s="962"/>
      <c r="G24" s="963"/>
      <c r="H24" s="964"/>
      <c r="I24" s="965"/>
      <c r="J24" s="966"/>
    </row>
    <row r="25" spans="1:10" x14ac:dyDescent="0.3">
      <c r="A25" s="502"/>
      <c r="B25" s="978"/>
      <c r="C25" s="979"/>
      <c r="D25" s="980"/>
      <c r="E25" s="978"/>
      <c r="F25" s="979"/>
      <c r="G25" s="980"/>
      <c r="H25" s="978"/>
      <c r="I25" s="979"/>
      <c r="J25" s="980"/>
    </row>
    <row r="26" spans="1:10" ht="12.5" thickBot="1" x14ac:dyDescent="0.35">
      <c r="A26" s="503"/>
      <c r="B26" s="981"/>
      <c r="C26" s="982"/>
      <c r="D26" s="983"/>
      <c r="E26" s="981"/>
      <c r="F26" s="982"/>
      <c r="G26" s="983"/>
      <c r="H26" s="504"/>
      <c r="I26" s="505"/>
      <c r="J26" s="506"/>
    </row>
    <row r="27" spans="1:10" ht="25" customHeight="1" x14ac:dyDescent="0.3">
      <c r="A27" s="502" t="s">
        <v>99</v>
      </c>
      <c r="B27" s="984"/>
      <c r="C27" s="985"/>
      <c r="D27" s="986"/>
      <c r="E27" s="984"/>
      <c r="F27" s="985"/>
      <c r="G27" s="986"/>
      <c r="H27" s="987"/>
      <c r="I27" s="988"/>
      <c r="J27" s="989"/>
    </row>
    <row r="28" spans="1:10" ht="25" customHeight="1" thickBot="1" x14ac:dyDescent="0.35">
      <c r="A28" s="503" t="s">
        <v>244</v>
      </c>
      <c r="B28" s="972"/>
      <c r="C28" s="973"/>
      <c r="D28" s="974"/>
      <c r="E28" s="972"/>
      <c r="F28" s="973"/>
      <c r="G28" s="974"/>
      <c r="H28" s="975"/>
      <c r="I28" s="976"/>
      <c r="J28" s="977"/>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39" t="s">
        <v>100</v>
      </c>
      <c r="B1" s="1040"/>
      <c r="C1" s="1040"/>
      <c r="D1" s="1040"/>
      <c r="E1" s="1041"/>
      <c r="F1" s="1040" t="s">
        <v>101</v>
      </c>
      <c r="G1" s="1040"/>
      <c r="H1" s="1040"/>
      <c r="I1" s="1040"/>
      <c r="J1" s="1041"/>
    </row>
    <row r="2" spans="1:12" ht="34.5" customHeight="1" thickBot="1" x14ac:dyDescent="0.35">
      <c r="A2" s="1056" t="str">
        <f>TRI_Semestre!A31</f>
        <v>Cycle 4 - Résolution des lois de mouvement en utilisant les méthodes énergétiques</v>
      </c>
      <c r="B2" s="1057"/>
      <c r="C2" s="1057"/>
      <c r="D2" s="1057"/>
      <c r="E2" s="1058"/>
      <c r="F2" s="1057" t="s">
        <v>621</v>
      </c>
      <c r="G2" s="1057"/>
      <c r="H2" s="1057"/>
      <c r="I2" s="1057"/>
      <c r="J2" s="1058"/>
    </row>
    <row r="3" spans="1:12" ht="12.5" thickBot="1" x14ac:dyDescent="0.35">
      <c r="F3" s="448"/>
      <c r="G3" s="448"/>
      <c r="H3" s="448"/>
      <c r="I3" s="448"/>
      <c r="J3" s="448"/>
    </row>
    <row r="4" spans="1:12" ht="12.5" thickBot="1" x14ac:dyDescent="0.35">
      <c r="A4" s="1039" t="s">
        <v>108</v>
      </c>
      <c r="B4" s="1040"/>
      <c r="C4" s="1040" t="s">
        <v>77</v>
      </c>
      <c r="D4" s="1040"/>
      <c r="E4" s="1040"/>
      <c r="F4" s="1059" t="s">
        <v>1</v>
      </c>
      <c r="G4" s="1059"/>
      <c r="H4" s="1059"/>
      <c r="I4" s="1059"/>
      <c r="J4" s="1060"/>
    </row>
    <row r="5" spans="1:12" s="458" customFormat="1" ht="23.5" customHeight="1" x14ac:dyDescent="0.3">
      <c r="A5" s="1066" t="s">
        <v>590</v>
      </c>
      <c r="B5" s="1067"/>
      <c r="C5" s="1068" t="str">
        <f>TRI_Semestre!C33</f>
        <v>C1-05 - Proposer une démarche permettant la détermination d’une action mécanique inconnue ou d'une loi de mouvement.</v>
      </c>
      <c r="D5" s="1068"/>
      <c r="E5" s="1068"/>
      <c r="F5" s="106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67"/>
      <c r="H5" s="1067"/>
      <c r="I5" s="1067"/>
      <c r="J5" s="1069"/>
    </row>
    <row r="6" spans="1:12" ht="35.5" customHeight="1" x14ac:dyDescent="0.3">
      <c r="A6" s="1061" t="s">
        <v>591</v>
      </c>
      <c r="B6" s="1062"/>
      <c r="C6" s="1063" t="str">
        <f>TRI_Semestre!C34</f>
        <v>C2-08 - Déterminer les actions mécaniques en dynamique dans le cas où le mouvement est imposé.</v>
      </c>
      <c r="D6" s="1064"/>
      <c r="E6" s="1065"/>
      <c r="F6" s="106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62"/>
      <c r="H6" s="1062"/>
      <c r="I6" s="1062"/>
      <c r="J6" s="1070"/>
    </row>
    <row r="7" spans="1:12" ht="68.150000000000006" customHeight="1" x14ac:dyDescent="0.3">
      <c r="A7" s="1061" t="s">
        <v>591</v>
      </c>
      <c r="B7" s="1062"/>
      <c r="C7" s="1063" t="str">
        <f>TRI_Semestre!C35</f>
        <v>C2-09 - Déterminer la loi de mouvement dans le cas où les efforts extérieurs sont connus.</v>
      </c>
      <c r="D7" s="1064"/>
      <c r="E7" s="1065"/>
      <c r="F7" s="106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62"/>
      <c r="H7" s="1062"/>
      <c r="I7" s="1062"/>
      <c r="J7" s="1070"/>
    </row>
    <row r="8" spans="1:12" ht="69.650000000000006" customHeight="1" thickBot="1" x14ac:dyDescent="0.35">
      <c r="A8" s="1030"/>
      <c r="B8" s="1031"/>
      <c r="C8" s="1032"/>
      <c r="D8" s="1033"/>
      <c r="E8" s="1034"/>
      <c r="F8" s="1031"/>
      <c r="G8" s="1031"/>
      <c r="H8" s="1031"/>
      <c r="I8" s="1031"/>
      <c r="J8" s="1035"/>
      <c r="K8" s="488"/>
    </row>
    <row r="9" spans="1:12" ht="12.5" thickBot="1" x14ac:dyDescent="0.35"/>
    <row r="10" spans="1:12" x14ac:dyDescent="0.3">
      <c r="A10" s="1039" t="s">
        <v>95</v>
      </c>
      <c r="B10" s="1040"/>
      <c r="C10" s="1040"/>
      <c r="D10" s="1040"/>
      <c r="E10" s="1040"/>
      <c r="F10" s="1039" t="s">
        <v>106</v>
      </c>
      <c r="G10" s="1040"/>
      <c r="H10" s="1040"/>
      <c r="I10" s="1040"/>
      <c r="J10" s="1041"/>
    </row>
    <row r="11" spans="1:12" ht="12.5" thickBot="1" x14ac:dyDescent="0.35">
      <c r="A11" s="1042"/>
      <c r="B11" s="1043"/>
      <c r="C11" s="1043"/>
      <c r="D11" s="1043"/>
      <c r="E11" s="1043"/>
      <c r="F11" s="1044"/>
      <c r="G11" s="1043"/>
      <c r="H11" s="1043"/>
      <c r="I11" s="1043"/>
      <c r="J11" s="1045"/>
      <c r="L11" s="493"/>
    </row>
    <row r="12" spans="1:12" ht="12.5" thickBot="1" x14ac:dyDescent="0.35">
      <c r="F12" s="447" t="s">
        <v>600</v>
      </c>
      <c r="J12" s="448"/>
    </row>
    <row r="13" spans="1:12" x14ac:dyDescent="0.3">
      <c r="A13" s="1039" t="s">
        <v>111</v>
      </c>
      <c r="B13" s="1040"/>
      <c r="C13" s="1040"/>
      <c r="D13" s="1040"/>
      <c r="E13" s="1040"/>
      <c r="F13" s="1039" t="s">
        <v>72</v>
      </c>
      <c r="G13" s="1040"/>
      <c r="H13" s="1040"/>
      <c r="I13" s="1040"/>
      <c r="J13" s="1041"/>
    </row>
    <row r="14" spans="1:12" ht="12.5" thickBot="1" x14ac:dyDescent="0.35">
      <c r="A14" s="1046"/>
      <c r="B14" s="1047"/>
      <c r="C14" s="1047"/>
      <c r="D14" s="1047"/>
      <c r="E14" s="1047"/>
      <c r="F14" s="1048"/>
      <c r="G14" s="1049"/>
      <c r="H14" s="1049"/>
      <c r="I14" s="1049"/>
      <c r="J14" s="1050"/>
    </row>
    <row r="15" spans="1:12" ht="12.5" thickBot="1" x14ac:dyDescent="0.35"/>
    <row r="16" spans="1:12" ht="12.5" thickBot="1" x14ac:dyDescent="0.35">
      <c r="A16" s="1051" t="s">
        <v>96</v>
      </c>
      <c r="B16" s="1052"/>
      <c r="C16" s="1052"/>
      <c r="D16" s="1052"/>
      <c r="E16" s="1052"/>
      <c r="F16" s="1052"/>
      <c r="G16" s="1052"/>
      <c r="H16" s="1052"/>
      <c r="I16" s="1052"/>
      <c r="J16" s="1053"/>
    </row>
    <row r="17" spans="1:10" ht="12.5" thickBot="1" x14ac:dyDescent="0.35">
      <c r="A17" s="1054"/>
      <c r="B17" s="1055"/>
      <c r="C17" s="1055"/>
      <c r="D17" s="1055"/>
      <c r="E17" s="1055"/>
      <c r="F17" s="1016"/>
      <c r="G17" s="1016"/>
      <c r="H17" s="1016"/>
      <c r="I17" s="1016"/>
      <c r="J17" s="1017"/>
    </row>
    <row r="18" spans="1:10" ht="12.5" thickBot="1" x14ac:dyDescent="0.35">
      <c r="F18" s="448"/>
      <c r="G18" s="448"/>
      <c r="H18" s="448"/>
      <c r="I18" s="448"/>
    </row>
    <row r="19" spans="1:10" ht="24" x14ac:dyDescent="0.3">
      <c r="A19" s="523" t="s">
        <v>105</v>
      </c>
      <c r="B19" s="1036" t="s">
        <v>102</v>
      </c>
      <c r="C19" s="1037"/>
      <c r="D19" s="1038"/>
      <c r="E19" s="1036" t="s">
        <v>103</v>
      </c>
      <c r="F19" s="1037"/>
      <c r="G19" s="1038"/>
      <c r="H19" s="1036" t="s">
        <v>104</v>
      </c>
      <c r="I19" s="1037"/>
      <c r="J19" s="1038"/>
    </row>
    <row r="20" spans="1:10" x14ac:dyDescent="0.3">
      <c r="A20" s="508" t="s">
        <v>97</v>
      </c>
      <c r="B20" s="1018" t="s">
        <v>648</v>
      </c>
      <c r="C20" s="1019"/>
      <c r="D20" s="1020"/>
      <c r="E20" s="1018"/>
      <c r="F20" s="1021"/>
      <c r="G20" s="1022"/>
      <c r="H20" s="1023"/>
      <c r="I20" s="1021"/>
      <c r="J20" s="1022"/>
    </row>
    <row r="21" spans="1:10" ht="36" x14ac:dyDescent="0.3">
      <c r="A21" s="508" t="s">
        <v>235</v>
      </c>
      <c r="B21" s="1024"/>
      <c r="C21" s="1025"/>
      <c r="D21" s="1026"/>
      <c r="E21" s="1027"/>
      <c r="F21" s="996"/>
      <c r="G21" s="997"/>
      <c r="H21" s="1027"/>
      <c r="I21" s="1028"/>
      <c r="J21" s="1029"/>
    </row>
    <row r="22" spans="1:10" x14ac:dyDescent="0.3">
      <c r="A22" s="508" t="s">
        <v>98</v>
      </c>
      <c r="B22" s="509"/>
      <c r="C22" s="996"/>
      <c r="D22" s="997"/>
      <c r="E22" s="510"/>
      <c r="F22" s="511"/>
      <c r="G22" s="512"/>
      <c r="H22" s="513"/>
      <c r="I22" s="514"/>
      <c r="J22" s="512"/>
    </row>
    <row r="23" spans="1:10" ht="12.5" thickBot="1" x14ac:dyDescent="0.35">
      <c r="A23" s="508"/>
      <c r="B23" s="515"/>
      <c r="C23" s="511"/>
      <c r="D23" s="516"/>
      <c r="E23" s="510"/>
      <c r="F23" s="511"/>
      <c r="G23" s="516"/>
      <c r="H23" s="510"/>
      <c r="I23" s="511"/>
      <c r="J23" s="516"/>
    </row>
    <row r="24" spans="1:10" ht="12" customHeight="1" x14ac:dyDescent="0.3">
      <c r="A24" s="517"/>
      <c r="B24" s="998" t="s">
        <v>649</v>
      </c>
      <c r="C24" s="999"/>
      <c r="D24" s="1000"/>
      <c r="E24" s="998" t="s">
        <v>650</v>
      </c>
      <c r="F24" s="999"/>
      <c r="G24" s="1000"/>
      <c r="H24" s="998"/>
      <c r="I24" s="999"/>
      <c r="J24" s="1000"/>
    </row>
    <row r="25" spans="1:10" ht="14.5" customHeight="1" x14ac:dyDescent="0.3">
      <c r="A25" s="518"/>
      <c r="B25" s="1010"/>
      <c r="C25" s="1011"/>
      <c r="D25" s="1012"/>
      <c r="E25" s="1010"/>
      <c r="F25" s="1011"/>
      <c r="G25" s="1012"/>
      <c r="H25" s="1001"/>
      <c r="I25" s="1002"/>
      <c r="J25" s="1003"/>
    </row>
    <row r="26" spans="1:10" ht="15" customHeight="1" thickBot="1" x14ac:dyDescent="0.35">
      <c r="A26" s="519"/>
      <c r="B26" s="1013"/>
      <c r="C26" s="1014"/>
      <c r="D26" s="1015"/>
      <c r="E26" s="1013"/>
      <c r="F26" s="1014"/>
      <c r="G26" s="1015"/>
      <c r="H26" s="520"/>
      <c r="I26" s="521"/>
      <c r="J26" s="522"/>
    </row>
    <row r="27" spans="1:10" ht="25" customHeight="1" x14ac:dyDescent="0.3">
      <c r="A27" s="518" t="s">
        <v>99</v>
      </c>
      <c r="B27" s="1004"/>
      <c r="C27" s="1005"/>
      <c r="D27" s="1006"/>
      <c r="E27" s="1004"/>
      <c r="F27" s="1005"/>
      <c r="G27" s="1006"/>
      <c r="H27" s="1007"/>
      <c r="I27" s="1008"/>
      <c r="J27" s="1009"/>
    </row>
    <row r="28" spans="1:10" ht="25" customHeight="1" thickBot="1" x14ac:dyDescent="0.35">
      <c r="A28" s="519" t="s">
        <v>244</v>
      </c>
      <c r="B28" s="990"/>
      <c r="C28" s="991"/>
      <c r="D28" s="992"/>
      <c r="E28" s="990"/>
      <c r="F28" s="991"/>
      <c r="G28" s="992"/>
      <c r="H28" s="993"/>
      <c r="I28" s="994"/>
      <c r="J28" s="995"/>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112" t="s">
        <v>100</v>
      </c>
      <c r="B1" s="1113"/>
      <c r="C1" s="1113"/>
      <c r="D1" s="1113"/>
      <c r="E1" s="1114"/>
      <c r="F1" s="1113" t="s">
        <v>101</v>
      </c>
      <c r="G1" s="1113"/>
      <c r="H1" s="1113"/>
      <c r="I1" s="1113"/>
      <c r="J1" s="1114"/>
    </row>
    <row r="2" spans="1:12" ht="34.5" customHeight="1" thickBot="1" x14ac:dyDescent="0.35">
      <c r="A2" s="1147" t="str">
        <f>TRI_Semestre!A37</f>
        <v>Cycle 5 - Résolution de problèmes par utilisation de l'ingéniérie numérique ou l'apprentissage automatisé</v>
      </c>
      <c r="B2" s="1148"/>
      <c r="C2" s="1148"/>
      <c r="D2" s="1148"/>
      <c r="E2" s="1149"/>
      <c r="F2" s="1148" t="s">
        <v>651</v>
      </c>
      <c r="G2" s="1148"/>
      <c r="H2" s="1148"/>
      <c r="I2" s="1148"/>
      <c r="J2" s="1149"/>
    </row>
    <row r="3" spans="1:12" ht="12.5" thickBot="1" x14ac:dyDescent="0.35">
      <c r="F3" s="448"/>
      <c r="G3" s="448"/>
      <c r="H3" s="448"/>
      <c r="I3" s="448"/>
      <c r="J3" s="448"/>
    </row>
    <row r="4" spans="1:12" ht="12.5" thickBot="1" x14ac:dyDescent="0.35">
      <c r="A4" s="1112" t="s">
        <v>108</v>
      </c>
      <c r="B4" s="1113"/>
      <c r="C4" s="1113" t="s">
        <v>77</v>
      </c>
      <c r="D4" s="1113"/>
      <c r="E4" s="1113"/>
      <c r="F4" s="1150" t="s">
        <v>1</v>
      </c>
      <c r="G4" s="1150"/>
      <c r="H4" s="1150"/>
      <c r="I4" s="1150"/>
      <c r="J4" s="1151"/>
    </row>
    <row r="5" spans="1:12" s="458" customFormat="1" ht="23.5" customHeight="1" x14ac:dyDescent="0.3">
      <c r="A5" s="1143" t="s">
        <v>602</v>
      </c>
      <c r="B5" s="1144"/>
      <c r="C5" s="1145" t="str">
        <f>TRI_Semestre!C39</f>
        <v xml:space="preserve">C3-02 - Résoudre numériquement une équation ou un système d'équations. </v>
      </c>
      <c r="D5" s="1145"/>
      <c r="E5" s="1145"/>
      <c r="F5" s="1144"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44"/>
      <c r="H5" s="1144"/>
      <c r="I5" s="1144"/>
      <c r="J5" s="1146"/>
    </row>
    <row r="6" spans="1:12" ht="35.5" customHeight="1" x14ac:dyDescent="0.3">
      <c r="A6" s="1131" t="s">
        <v>577</v>
      </c>
      <c r="B6" s="1132"/>
      <c r="C6" s="1133" t="str">
        <f>TRI_Semestre!C40</f>
        <v xml:space="preserve">A3-08 - Analyser les principes d'intelligence artificielle. </v>
      </c>
      <c r="D6" s="1134"/>
      <c r="E6" s="1135"/>
      <c r="F6" s="113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32"/>
      <c r="H6" s="1132"/>
      <c r="I6" s="1132"/>
      <c r="J6" s="1136"/>
    </row>
    <row r="7" spans="1:12" ht="68.150000000000006" customHeight="1" x14ac:dyDescent="0.3">
      <c r="A7" s="1131" t="s">
        <v>590</v>
      </c>
      <c r="B7" s="1132"/>
      <c r="C7" s="1133" t="str">
        <f>TRI_Semestre!C41</f>
        <v xml:space="preserve">C1-03 - Choisir une démarche de résolution d’un problème d'ingénierie numérique ou d'intelligence artificielle. </v>
      </c>
      <c r="D7" s="1134"/>
      <c r="E7" s="1135"/>
      <c r="F7" s="1132" t="str">
        <f>VLOOKUP(C7,PCSI_PSI!$P$2:$Q$93,2)</f>
        <v>Décomposition d'un problème complexe en sous problèmes simples.
Choix des algorithmes (réseaux de neurones, k plus proches voisins et régression linéaire multiple).</v>
      </c>
      <c r="G7" s="1132"/>
      <c r="H7" s="1132"/>
      <c r="I7" s="1132"/>
      <c r="J7" s="1136"/>
    </row>
    <row r="8" spans="1:12" ht="69.650000000000006" customHeight="1" thickBot="1" x14ac:dyDescent="0.35">
      <c r="A8" s="1137" t="s">
        <v>602</v>
      </c>
      <c r="B8" s="1138"/>
      <c r="C8" s="1139" t="str">
        <f>TRI_Semestre!C42</f>
        <v xml:space="preserve">C3-03 - Résoudre un problème en utilisant une solution d'intelligence artificielle. </v>
      </c>
      <c r="D8" s="1140"/>
      <c r="E8" s="1141"/>
      <c r="F8" s="1138" t="str">
        <f>VLOOKUP(C8,PCSI_PSI!$P$2:$Q$93,2)</f>
        <v>Apprentissage supervisé.
Choix des données d'apprentissage.
Mise en œuvre des algorithmes (réseaux de neurones, k plus proches voisins et régression linéaire multiple).
Phases d'apprentissage et d'inférence.</v>
      </c>
      <c r="G8" s="1138"/>
      <c r="H8" s="1138"/>
      <c r="I8" s="1138"/>
      <c r="J8" s="1142"/>
      <c r="K8" s="488"/>
    </row>
    <row r="9" spans="1:12" ht="12.5" thickBot="1" x14ac:dyDescent="0.35"/>
    <row r="10" spans="1:12" x14ac:dyDescent="0.3">
      <c r="A10" s="1112" t="s">
        <v>95</v>
      </c>
      <c r="B10" s="1113"/>
      <c r="C10" s="1113"/>
      <c r="D10" s="1113"/>
      <c r="E10" s="1113"/>
      <c r="F10" s="1112" t="s">
        <v>106</v>
      </c>
      <c r="G10" s="1113"/>
      <c r="H10" s="1113"/>
      <c r="I10" s="1113"/>
      <c r="J10" s="1114"/>
    </row>
    <row r="11" spans="1:12" ht="12.5" thickBot="1" x14ac:dyDescent="0.35">
      <c r="A11" s="1115"/>
      <c r="B11" s="1116"/>
      <c r="C11" s="1116"/>
      <c r="D11" s="1116"/>
      <c r="E11" s="1116"/>
      <c r="F11" s="1117"/>
      <c r="G11" s="1116"/>
      <c r="H11" s="1116"/>
      <c r="I11" s="1116"/>
      <c r="J11" s="1118"/>
      <c r="L11" s="493"/>
    </row>
    <row r="12" spans="1:12" ht="12.5" thickBot="1" x14ac:dyDescent="0.35">
      <c r="F12" s="447" t="s">
        <v>600</v>
      </c>
      <c r="J12" s="448"/>
    </row>
    <row r="13" spans="1:12" x14ac:dyDescent="0.3">
      <c r="A13" s="1112" t="s">
        <v>111</v>
      </c>
      <c r="B13" s="1113"/>
      <c r="C13" s="1113"/>
      <c r="D13" s="1113"/>
      <c r="E13" s="1113"/>
      <c r="F13" s="1112" t="s">
        <v>72</v>
      </c>
      <c r="G13" s="1113"/>
      <c r="H13" s="1113"/>
      <c r="I13" s="1113"/>
      <c r="J13" s="1114"/>
    </row>
    <row r="14" spans="1:12" ht="12.5" thickBot="1" x14ac:dyDescent="0.35">
      <c r="A14" s="1119"/>
      <c r="B14" s="1120"/>
      <c r="C14" s="1120"/>
      <c r="D14" s="1120"/>
      <c r="E14" s="1120"/>
      <c r="F14" s="1121"/>
      <c r="G14" s="1122"/>
      <c r="H14" s="1122"/>
      <c r="I14" s="1122"/>
      <c r="J14" s="1123"/>
    </row>
    <row r="15" spans="1:12" ht="12.5" thickBot="1" x14ac:dyDescent="0.35"/>
    <row r="16" spans="1:12" ht="12.5" thickBot="1" x14ac:dyDescent="0.35">
      <c r="A16" s="1124" t="s">
        <v>96</v>
      </c>
      <c r="B16" s="1125"/>
      <c r="C16" s="1125"/>
      <c r="D16" s="1125"/>
      <c r="E16" s="1125"/>
      <c r="F16" s="1125"/>
      <c r="G16" s="1125"/>
      <c r="H16" s="1125"/>
      <c r="I16" s="1125"/>
      <c r="J16" s="1126"/>
    </row>
    <row r="17" spans="1:10" ht="12.5" thickBot="1" x14ac:dyDescent="0.35">
      <c r="A17" s="1127"/>
      <c r="B17" s="1128"/>
      <c r="C17" s="1128"/>
      <c r="D17" s="1128"/>
      <c r="E17" s="1128"/>
      <c r="F17" s="1129"/>
      <c r="G17" s="1129"/>
      <c r="H17" s="1129"/>
      <c r="I17" s="1129"/>
      <c r="J17" s="1130"/>
    </row>
    <row r="18" spans="1:10" ht="12.5" thickBot="1" x14ac:dyDescent="0.35">
      <c r="F18" s="448"/>
      <c r="G18" s="448"/>
      <c r="H18" s="448"/>
      <c r="I18" s="448"/>
    </row>
    <row r="19" spans="1:10" ht="24" x14ac:dyDescent="0.3">
      <c r="A19" s="524" t="s">
        <v>105</v>
      </c>
      <c r="B19" s="1109" t="s">
        <v>102</v>
      </c>
      <c r="C19" s="1110"/>
      <c r="D19" s="1111"/>
      <c r="E19" s="1109" t="s">
        <v>103</v>
      </c>
      <c r="F19" s="1110"/>
      <c r="G19" s="1111"/>
      <c r="H19" s="1109" t="s">
        <v>104</v>
      </c>
      <c r="I19" s="1110"/>
      <c r="J19" s="1111"/>
    </row>
    <row r="20" spans="1:10" x14ac:dyDescent="0.3">
      <c r="A20" s="525" t="s">
        <v>97</v>
      </c>
      <c r="B20" s="1097"/>
      <c r="C20" s="1098"/>
      <c r="D20" s="1099"/>
      <c r="E20" s="1097"/>
      <c r="F20" s="1100"/>
      <c r="G20" s="1101"/>
      <c r="H20" s="1102"/>
      <c r="I20" s="1100"/>
      <c r="J20" s="1101"/>
    </row>
    <row r="21" spans="1:10" ht="36" x14ac:dyDescent="0.3">
      <c r="A21" s="525" t="s">
        <v>235</v>
      </c>
      <c r="B21" s="1103"/>
      <c r="C21" s="1104"/>
      <c r="D21" s="1105"/>
      <c r="E21" s="1106"/>
      <c r="F21" s="1077"/>
      <c r="G21" s="1078"/>
      <c r="H21" s="1106"/>
      <c r="I21" s="1107"/>
      <c r="J21" s="1108"/>
    </row>
    <row r="22" spans="1:10" x14ac:dyDescent="0.3">
      <c r="A22" s="525" t="s">
        <v>98</v>
      </c>
      <c r="B22" s="526"/>
      <c r="C22" s="1077"/>
      <c r="D22" s="1078"/>
      <c r="E22" s="527"/>
      <c r="F22" s="491"/>
      <c r="G22" s="528"/>
      <c r="H22" s="529"/>
      <c r="I22" s="530"/>
      <c r="J22" s="528"/>
    </row>
    <row r="23" spans="1:10" ht="12.5" thickBot="1" x14ac:dyDescent="0.35">
      <c r="A23" s="525"/>
      <c r="B23" s="531"/>
      <c r="C23" s="491"/>
      <c r="D23" s="492"/>
      <c r="E23" s="527"/>
      <c r="F23" s="491"/>
      <c r="G23" s="492"/>
      <c r="H23" s="527"/>
      <c r="I23" s="491"/>
      <c r="J23" s="492"/>
    </row>
    <row r="24" spans="1:10" x14ac:dyDescent="0.3">
      <c r="A24" s="532"/>
      <c r="B24" s="1079"/>
      <c r="C24" s="1080"/>
      <c r="D24" s="1081"/>
      <c r="E24" s="1079"/>
      <c r="F24" s="1080"/>
      <c r="G24" s="1081"/>
      <c r="H24" s="1082"/>
      <c r="I24" s="1083"/>
      <c r="J24" s="1084"/>
    </row>
    <row r="25" spans="1:10" x14ac:dyDescent="0.3">
      <c r="A25" s="533"/>
      <c r="B25" s="1085"/>
      <c r="C25" s="1086"/>
      <c r="D25" s="1087"/>
      <c r="E25" s="1085"/>
      <c r="F25" s="1086"/>
      <c r="G25" s="1087"/>
      <c r="H25" s="1085"/>
      <c r="I25" s="1086"/>
      <c r="J25" s="1087"/>
    </row>
    <row r="26" spans="1:10" ht="12.5" thickBot="1" x14ac:dyDescent="0.35">
      <c r="A26" s="534"/>
      <c r="B26" s="1088"/>
      <c r="C26" s="1089"/>
      <c r="D26" s="1090"/>
      <c r="E26" s="1088"/>
      <c r="F26" s="1089"/>
      <c r="G26" s="1090"/>
      <c r="H26" s="535"/>
      <c r="I26" s="536"/>
      <c r="J26" s="537"/>
    </row>
    <row r="27" spans="1:10" ht="25" customHeight="1" x14ac:dyDescent="0.3">
      <c r="A27" s="533" t="s">
        <v>99</v>
      </c>
      <c r="B27" s="1091"/>
      <c r="C27" s="1092"/>
      <c r="D27" s="1093"/>
      <c r="E27" s="1091"/>
      <c r="F27" s="1092"/>
      <c r="G27" s="1093"/>
      <c r="H27" s="1094"/>
      <c r="I27" s="1095"/>
      <c r="J27" s="1096"/>
    </row>
    <row r="28" spans="1:10" ht="25" customHeight="1" thickBot="1" x14ac:dyDescent="0.35">
      <c r="A28" s="534" t="s">
        <v>244</v>
      </c>
      <c r="B28" s="1071"/>
      <c r="C28" s="1072"/>
      <c r="D28" s="1073"/>
      <c r="E28" s="1071"/>
      <c r="F28" s="1072"/>
      <c r="G28" s="1073"/>
      <c r="H28" s="1074"/>
      <c r="I28" s="1075"/>
      <c r="J28" s="1076"/>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216" t="s">
        <v>100</v>
      </c>
      <c r="B1" s="1217"/>
      <c r="C1" s="1217"/>
      <c r="D1" s="1217"/>
      <c r="E1" s="1218"/>
      <c r="F1" s="1217" t="s">
        <v>101</v>
      </c>
      <c r="G1" s="1217"/>
      <c r="H1" s="1217"/>
      <c r="I1" s="1217"/>
      <c r="J1" s="1218"/>
    </row>
    <row r="2" spans="1:12" ht="34.5" customHeight="1" thickBot="1" x14ac:dyDescent="0.35">
      <c r="A2" s="1237" t="str">
        <f>TRI_Semestre!A44</f>
        <v>Cycle 6 - Conception de la commande des systèmes asservis</v>
      </c>
      <c r="B2" s="1238"/>
      <c r="C2" s="1238"/>
      <c r="D2" s="1238"/>
      <c r="E2" s="1239"/>
      <c r="F2" s="1238" t="s">
        <v>652</v>
      </c>
      <c r="G2" s="1238"/>
      <c r="H2" s="1238"/>
      <c r="I2" s="1238"/>
      <c r="J2" s="1239"/>
    </row>
    <row r="3" spans="1:12" ht="12.5" thickBot="1" x14ac:dyDescent="0.35">
      <c r="F3" s="448"/>
      <c r="G3" s="448"/>
      <c r="H3" s="448"/>
      <c r="I3" s="448"/>
      <c r="J3" s="448"/>
    </row>
    <row r="4" spans="1:12" ht="12.5" thickBot="1" x14ac:dyDescent="0.35">
      <c r="A4" s="1216" t="s">
        <v>108</v>
      </c>
      <c r="B4" s="1217"/>
      <c r="C4" s="1217" t="s">
        <v>77</v>
      </c>
      <c r="D4" s="1217"/>
      <c r="E4" s="1217"/>
      <c r="F4" s="1240" t="s">
        <v>1</v>
      </c>
      <c r="G4" s="1240"/>
      <c r="H4" s="1240"/>
      <c r="I4" s="1240"/>
      <c r="J4" s="1241"/>
    </row>
    <row r="5" spans="1:12" s="458" customFormat="1" ht="23.5" customHeight="1" x14ac:dyDescent="0.3">
      <c r="A5" s="1233" t="s">
        <v>578</v>
      </c>
      <c r="B5" s="1234"/>
      <c r="C5" s="1235" t="str">
        <f>TRI_Semestre!C46</f>
        <v xml:space="preserve">B2-09 - Modéliser un correcteur numérique. </v>
      </c>
      <c r="D5" s="1235"/>
      <c r="E5" s="1235"/>
      <c r="F5" s="123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34"/>
      <c r="H5" s="1234"/>
      <c r="I5" s="1234"/>
      <c r="J5" s="1236"/>
    </row>
    <row r="6" spans="1:12" ht="35.5" customHeight="1" x14ac:dyDescent="0.3">
      <c r="A6" s="1152" t="s">
        <v>620</v>
      </c>
      <c r="B6" s="1153"/>
      <c r="C6" s="1154" t="str">
        <f>TRI_Semestre!C47</f>
        <v>B3-03 - Modifier les paramètres et enrichir le modèle pour minimiser l’écart entre les résultats analytiques et/ou numériques et les résultats expérimentaux.</v>
      </c>
      <c r="D6" s="1155"/>
      <c r="E6" s="1156"/>
      <c r="F6" s="1157" t="str">
        <f>VLOOKUP(C6,PCSI_PSI!$P$2:$Q$93,2)</f>
        <v>Point de fonctionnement.
Non-linéarités (courbure, hystérésis, saturation, seuil) et retard pur.</v>
      </c>
      <c r="G6" s="1158"/>
      <c r="H6" s="1158"/>
      <c r="I6" s="1158"/>
      <c r="J6" s="1159"/>
    </row>
    <row r="7" spans="1:12" ht="35.5" customHeight="1" x14ac:dyDescent="0.3">
      <c r="A7" s="1152" t="s">
        <v>620</v>
      </c>
      <c r="B7" s="1153"/>
      <c r="C7" s="1154" t="str">
        <f>TRI_Semestre!C48</f>
        <v>B3-02 - Préciser les limites de validité d'un modèle.</v>
      </c>
      <c r="D7" s="1155"/>
      <c r="E7" s="1156"/>
      <c r="F7" s="1160"/>
      <c r="G7" s="1161"/>
      <c r="H7" s="1161"/>
      <c r="I7" s="1161"/>
      <c r="J7" s="1162"/>
    </row>
    <row r="8" spans="1:12" ht="31.5" customHeight="1" x14ac:dyDescent="0.3">
      <c r="A8" s="1152" t="s">
        <v>591</v>
      </c>
      <c r="B8" s="1153"/>
      <c r="C8" s="1223" t="str">
        <f>TRI_Semestre!C49</f>
        <v>C2-04 - Mettre en œuvre une démarche de réglage d’un correcteur.</v>
      </c>
      <c r="D8" s="1224"/>
      <c r="E8" s="1225"/>
      <c r="F8" s="1153" t="str">
        <f>VLOOKUP(C8,PCSI_PSI!$P$2:$Q$93,2)</f>
        <v>Correcteurs proportionnel, proportionnel intégral et à avance de phase.</v>
      </c>
      <c r="G8" s="1153"/>
      <c r="H8" s="1153"/>
      <c r="I8" s="1153"/>
      <c r="J8" s="1226"/>
    </row>
    <row r="9" spans="1:12" ht="43" customHeight="1" thickBot="1" x14ac:dyDescent="0.35">
      <c r="A9" s="1227" t="s">
        <v>590</v>
      </c>
      <c r="B9" s="1228"/>
      <c r="C9" s="1229" t="str">
        <f>TRI_Semestre!C50</f>
        <v>C1-02 - Proposer une démarche de réglage d'un correcteur.</v>
      </c>
      <c r="D9" s="1230"/>
      <c r="E9" s="1231"/>
      <c r="F9" s="1228" t="str">
        <f>VLOOKUP(C9,PCSI_PSI!$P$2:$Q$93,2)</f>
        <v>Compensation de pôles, réglage de marges, amortissement, rapidité et bande passante.
Application aux correcteurs de type proportionnel, proportionnel intégral et à avance de phase.</v>
      </c>
      <c r="G9" s="1228"/>
      <c r="H9" s="1228"/>
      <c r="I9" s="1228"/>
      <c r="J9" s="1232"/>
      <c r="K9" s="488"/>
    </row>
    <row r="10" spans="1:12" ht="12.5" thickBot="1" x14ac:dyDescent="0.35"/>
    <row r="11" spans="1:12" x14ac:dyDescent="0.3">
      <c r="A11" s="1216" t="s">
        <v>95</v>
      </c>
      <c r="B11" s="1217"/>
      <c r="C11" s="1217"/>
      <c r="D11" s="1217"/>
      <c r="E11" s="1217"/>
      <c r="F11" s="1216" t="s">
        <v>106</v>
      </c>
      <c r="G11" s="1217"/>
      <c r="H11" s="1217"/>
      <c r="I11" s="1217"/>
      <c r="J11" s="1218"/>
    </row>
    <row r="12" spans="1:12" ht="12.5" thickBot="1" x14ac:dyDescent="0.35">
      <c r="A12" s="1219"/>
      <c r="B12" s="1220"/>
      <c r="C12" s="1220"/>
      <c r="D12" s="1220"/>
      <c r="E12" s="1220"/>
      <c r="F12" s="1221"/>
      <c r="G12" s="1220"/>
      <c r="H12" s="1220"/>
      <c r="I12" s="1220"/>
      <c r="J12" s="1222"/>
      <c r="L12" s="493"/>
    </row>
    <row r="13" spans="1:12" ht="12.5" thickBot="1" x14ac:dyDescent="0.35">
      <c r="F13" s="447" t="s">
        <v>600</v>
      </c>
      <c r="J13" s="448"/>
    </row>
    <row r="14" spans="1:12" x14ac:dyDescent="0.3">
      <c r="A14" s="1216" t="s">
        <v>111</v>
      </c>
      <c r="B14" s="1217"/>
      <c r="C14" s="1217"/>
      <c r="D14" s="1217"/>
      <c r="E14" s="1217"/>
      <c r="F14" s="1216" t="s">
        <v>72</v>
      </c>
      <c r="G14" s="1217"/>
      <c r="H14" s="1217"/>
      <c r="I14" s="1217"/>
      <c r="J14" s="1218"/>
    </row>
    <row r="15" spans="1:12" ht="12.5" thickBot="1" x14ac:dyDescent="0.35">
      <c r="A15" s="1201"/>
      <c r="B15" s="1202"/>
      <c r="C15" s="1202"/>
      <c r="D15" s="1202"/>
      <c r="E15" s="1202"/>
      <c r="F15" s="1203"/>
      <c r="G15" s="1204"/>
      <c r="H15" s="1204"/>
      <c r="I15" s="1204"/>
      <c r="J15" s="1205"/>
    </row>
    <row r="16" spans="1:12" ht="12.5" thickBot="1" x14ac:dyDescent="0.35"/>
    <row r="17" spans="1:10" ht="12.5" thickBot="1" x14ac:dyDescent="0.35">
      <c r="A17" s="1206" t="s">
        <v>96</v>
      </c>
      <c r="B17" s="1207"/>
      <c r="C17" s="1207"/>
      <c r="D17" s="1207"/>
      <c r="E17" s="1207"/>
      <c r="F17" s="1207"/>
      <c r="G17" s="1207"/>
      <c r="H17" s="1207"/>
      <c r="I17" s="1207"/>
      <c r="J17" s="1208"/>
    </row>
    <row r="18" spans="1:10" ht="12.5" thickBot="1" x14ac:dyDescent="0.35">
      <c r="A18" s="1209"/>
      <c r="B18" s="1210"/>
      <c r="C18" s="1210"/>
      <c r="D18" s="1210"/>
      <c r="E18" s="1210"/>
      <c r="F18" s="1211"/>
      <c r="G18" s="1211"/>
      <c r="H18" s="1211"/>
      <c r="I18" s="1211"/>
      <c r="J18" s="1212"/>
    </row>
    <row r="19" spans="1:10" ht="12.5" thickBot="1" x14ac:dyDescent="0.35">
      <c r="F19" s="448"/>
      <c r="G19" s="448"/>
      <c r="H19" s="448"/>
      <c r="I19" s="448"/>
    </row>
    <row r="20" spans="1:10" ht="24" x14ac:dyDescent="0.3">
      <c r="A20" s="538" t="s">
        <v>105</v>
      </c>
      <c r="B20" s="1213" t="s">
        <v>102</v>
      </c>
      <c r="C20" s="1214"/>
      <c r="D20" s="1215"/>
      <c r="E20" s="1213" t="s">
        <v>103</v>
      </c>
      <c r="F20" s="1214"/>
      <c r="G20" s="1215"/>
      <c r="H20" s="1213" t="s">
        <v>104</v>
      </c>
      <c r="I20" s="1214"/>
      <c r="J20" s="1215"/>
    </row>
    <row r="21" spans="1:10" x14ac:dyDescent="0.3">
      <c r="A21" s="539" t="s">
        <v>97</v>
      </c>
      <c r="B21" s="1177"/>
      <c r="C21" s="1178"/>
      <c r="D21" s="1179"/>
      <c r="E21" s="1177"/>
      <c r="F21" s="1180"/>
      <c r="G21" s="1181"/>
      <c r="H21" s="1182"/>
      <c r="I21" s="1180"/>
      <c r="J21" s="1181"/>
    </row>
    <row r="22" spans="1:10" ht="36" x14ac:dyDescent="0.3">
      <c r="A22" s="539" t="s">
        <v>235</v>
      </c>
      <c r="B22" s="1183"/>
      <c r="C22" s="1184"/>
      <c r="D22" s="1185"/>
      <c r="E22" s="1198"/>
      <c r="F22" s="1166"/>
      <c r="G22" s="1167"/>
      <c r="H22" s="1198"/>
      <c r="I22" s="1199"/>
      <c r="J22" s="1200"/>
    </row>
    <row r="23" spans="1:10" x14ac:dyDescent="0.3">
      <c r="A23" s="539" t="s">
        <v>98</v>
      </c>
      <c r="B23" s="540"/>
      <c r="C23" s="1166"/>
      <c r="D23" s="1167"/>
      <c r="E23" s="541"/>
      <c r="F23" s="489"/>
      <c r="G23" s="542"/>
      <c r="H23" s="543"/>
      <c r="I23" s="544"/>
      <c r="J23" s="542"/>
    </row>
    <row r="24" spans="1:10" ht="12.5" thickBot="1" x14ac:dyDescent="0.35">
      <c r="A24" s="539"/>
      <c r="B24" s="545"/>
      <c r="C24" s="489"/>
      <c r="D24" s="490"/>
      <c r="E24" s="541"/>
      <c r="F24" s="489"/>
      <c r="G24" s="490"/>
      <c r="H24" s="541"/>
      <c r="I24" s="489"/>
      <c r="J24" s="490"/>
    </row>
    <row r="25" spans="1:10" x14ac:dyDescent="0.3">
      <c r="A25" s="546"/>
      <c r="B25" s="1168"/>
      <c r="C25" s="1169"/>
      <c r="D25" s="1170"/>
      <c r="E25" s="1168"/>
      <c r="F25" s="1169"/>
      <c r="G25" s="1170"/>
      <c r="H25" s="1171"/>
      <c r="I25" s="1172"/>
      <c r="J25" s="1173"/>
    </row>
    <row r="26" spans="1:10" x14ac:dyDescent="0.3">
      <c r="A26" s="547"/>
      <c r="B26" s="1174"/>
      <c r="C26" s="1175"/>
      <c r="D26" s="1176"/>
      <c r="E26" s="1174"/>
      <c r="F26" s="1175"/>
      <c r="G26" s="1176"/>
      <c r="H26" s="1174"/>
      <c r="I26" s="1175"/>
      <c r="J26" s="1176"/>
    </row>
    <row r="27" spans="1:10" ht="12.5" thickBot="1" x14ac:dyDescent="0.35">
      <c r="A27" s="548"/>
      <c r="B27" s="1163"/>
      <c r="C27" s="1164"/>
      <c r="D27" s="1165"/>
      <c r="E27" s="1163"/>
      <c r="F27" s="1164"/>
      <c r="G27" s="1165"/>
      <c r="H27" s="549"/>
      <c r="I27" s="550"/>
      <c r="J27" s="551"/>
    </row>
    <row r="28" spans="1:10" ht="25" customHeight="1" x14ac:dyDescent="0.3">
      <c r="A28" s="547" t="s">
        <v>99</v>
      </c>
      <c r="B28" s="1186"/>
      <c r="C28" s="1187"/>
      <c r="D28" s="1188"/>
      <c r="E28" s="1186"/>
      <c r="F28" s="1187"/>
      <c r="G28" s="1188"/>
      <c r="H28" s="1189"/>
      <c r="I28" s="1190"/>
      <c r="J28" s="1191"/>
    </row>
    <row r="29" spans="1:10" ht="25" customHeight="1" thickBot="1" x14ac:dyDescent="0.35">
      <c r="A29" s="548" t="s">
        <v>244</v>
      </c>
      <c r="B29" s="1192"/>
      <c r="C29" s="1193"/>
      <c r="D29" s="1194"/>
      <c r="E29" s="1192"/>
      <c r="F29" s="1193"/>
      <c r="G29" s="1194"/>
      <c r="H29" s="1195"/>
      <c r="I29" s="1196"/>
      <c r="J29" s="1197"/>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2024-10-26T07:16:17Z</dcterms:modified>
</cp:coreProperties>
</file>